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delo Nuevo de análisis 21 dic 2020\"/>
    </mc:Choice>
  </mc:AlternateContent>
  <bookViews>
    <workbookView xWindow="0" yWindow="0" windowWidth="24000" windowHeight="9732"/>
  </bookViews>
  <sheets>
    <sheet name="ADJ_Analisys Rev" sheetId="1" r:id="rId1"/>
    <sheet name="Adj_Benefits Rev" sheetId="5" r:id="rId2"/>
  </sheets>
  <definedNames>
    <definedName name="_xlnm.Print_Area" localSheetId="0">'ADJ_Analisys Rev'!$A$4:$Z$131</definedName>
    <definedName name="_xlnm.Print_Area" localSheetId="1">'Adj_Benefits Rev'!$A$1:$AO$153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X47" i="1"/>
  <c r="W47" i="1"/>
  <c r="V47" i="1"/>
  <c r="U47" i="1"/>
  <c r="T47" i="1"/>
  <c r="S47" i="1"/>
  <c r="R47" i="1"/>
  <c r="Q47" i="1"/>
  <c r="Y47" i="1" s="1"/>
  <c r="P47" i="1"/>
  <c r="O47" i="1"/>
  <c r="L47" i="1"/>
  <c r="K47" i="1"/>
  <c r="J47" i="1"/>
  <c r="I47" i="1"/>
  <c r="H47" i="1"/>
  <c r="G47" i="1"/>
  <c r="F47" i="1"/>
  <c r="E47" i="1"/>
  <c r="D47" i="1"/>
  <c r="C47" i="1"/>
  <c r="D127" i="1" l="1"/>
  <c r="E127" i="1" s="1"/>
  <c r="B127" i="1"/>
  <c r="C127" i="1" s="1"/>
  <c r="F127" i="1" s="1"/>
  <c r="E126" i="1"/>
  <c r="D126" i="1"/>
  <c r="B126" i="1"/>
  <c r="C126" i="1" s="1"/>
  <c r="F126" i="1" s="1"/>
  <c r="D125" i="1"/>
  <c r="E125" i="1" s="1"/>
  <c r="B125" i="1"/>
  <c r="C125" i="1" s="1"/>
  <c r="F125" i="1" s="1"/>
  <c r="D124" i="1"/>
  <c r="E124" i="1" s="1"/>
  <c r="B124" i="1"/>
  <c r="C124" i="1" s="1"/>
  <c r="F124" i="1" s="1"/>
  <c r="D123" i="1"/>
  <c r="E123" i="1" s="1"/>
  <c r="B123" i="1"/>
  <c r="C123" i="1" s="1"/>
  <c r="F123" i="1" s="1"/>
  <c r="D122" i="1"/>
  <c r="E122" i="1" s="1"/>
  <c r="C122" i="1"/>
  <c r="F122" i="1" s="1"/>
  <c r="B122" i="1"/>
  <c r="D121" i="1"/>
  <c r="E121" i="1" s="1"/>
  <c r="B121" i="1"/>
  <c r="C121" i="1" s="1"/>
  <c r="F121" i="1" s="1"/>
  <c r="D120" i="1"/>
  <c r="E120" i="1" s="1"/>
  <c r="C120" i="1"/>
  <c r="B120" i="1"/>
  <c r="D119" i="1"/>
  <c r="E119" i="1" s="1"/>
  <c r="B119" i="1"/>
  <c r="C119" i="1" s="1"/>
  <c r="F119" i="1" s="1"/>
  <c r="F120" i="1" l="1"/>
  <c r="AN129" i="5" l="1"/>
  <c r="AN128" i="5"/>
  <c r="AN127" i="5"/>
  <c r="AN126" i="5"/>
  <c r="AN125" i="5"/>
  <c r="AN124" i="5"/>
  <c r="AN123" i="5"/>
  <c r="AN122" i="5"/>
  <c r="AN121" i="5"/>
  <c r="AN120" i="5"/>
  <c r="AN110" i="5"/>
  <c r="AN109" i="5"/>
  <c r="AN108" i="5"/>
  <c r="AN107" i="5"/>
  <c r="AN106" i="5"/>
  <c r="AN105" i="5"/>
  <c r="AN104" i="5"/>
  <c r="AN103" i="5"/>
  <c r="AN102" i="5"/>
  <c r="AN101" i="5"/>
  <c r="AG129" i="5"/>
  <c r="AG128" i="5"/>
  <c r="AG127" i="5"/>
  <c r="AG126" i="5"/>
  <c r="AG125" i="5"/>
  <c r="AG124" i="5"/>
  <c r="AG123" i="5"/>
  <c r="AG122" i="5"/>
  <c r="AG121" i="5"/>
  <c r="AG120" i="5"/>
  <c r="AG110" i="5"/>
  <c r="AG109" i="5"/>
  <c r="AG108" i="5"/>
  <c r="AG107" i="5"/>
  <c r="AG106" i="5"/>
  <c r="AG105" i="5"/>
  <c r="AG104" i="5"/>
  <c r="AG103" i="5"/>
  <c r="AG102" i="5"/>
  <c r="AG101" i="5"/>
  <c r="AL129" i="5" l="1"/>
  <c r="AL128" i="5"/>
  <c r="AL127" i="5"/>
  <c r="AL126" i="5"/>
  <c r="AL125" i="5"/>
  <c r="AL124" i="5"/>
  <c r="AL123" i="5"/>
  <c r="AL122" i="5"/>
  <c r="AL121" i="5"/>
  <c r="AL120" i="5"/>
  <c r="AL110" i="5"/>
  <c r="AL109" i="5"/>
  <c r="AL108" i="5"/>
  <c r="AL107" i="5"/>
  <c r="AL106" i="5"/>
  <c r="AL105" i="5"/>
  <c r="AL104" i="5"/>
  <c r="AL103" i="5"/>
  <c r="AL102" i="5"/>
  <c r="AE129" i="5"/>
  <c r="AE128" i="5"/>
  <c r="AE127" i="5"/>
  <c r="AE126" i="5"/>
  <c r="AE125" i="5"/>
  <c r="AE124" i="5"/>
  <c r="AE123" i="5"/>
  <c r="AE122" i="5"/>
  <c r="AE121" i="5"/>
  <c r="AE120" i="5"/>
  <c r="AE110" i="5"/>
  <c r="AE109" i="5"/>
  <c r="AE108" i="5"/>
  <c r="AE107" i="5"/>
  <c r="AE106" i="5"/>
  <c r="AE105" i="5"/>
  <c r="AE104" i="5"/>
  <c r="AE103" i="5"/>
  <c r="AE102" i="5"/>
  <c r="B128" i="5"/>
  <c r="B125" i="5"/>
  <c r="B124" i="5"/>
  <c r="BW33" i="5"/>
  <c r="BO33" i="5"/>
  <c r="BG33" i="5"/>
  <c r="AY33" i="5"/>
  <c r="AQ33" i="5"/>
  <c r="AI33" i="5"/>
  <c r="AA33" i="5"/>
  <c r="B123" i="5" s="1"/>
  <c r="S33" i="5"/>
  <c r="B122" i="5" s="1"/>
  <c r="K33" i="5"/>
  <c r="B121" i="5" s="1"/>
  <c r="BW14" i="5"/>
  <c r="BO14" i="5"/>
  <c r="BG14" i="5"/>
  <c r="AY14" i="5"/>
  <c r="AQ14" i="5"/>
  <c r="AI14" i="5"/>
  <c r="AA14" i="5"/>
  <c r="S14" i="5"/>
  <c r="K14" i="5"/>
  <c r="C14" i="5"/>
  <c r="B101" i="5"/>
  <c r="BY86" i="5"/>
  <c r="BY85" i="5"/>
  <c r="BY84" i="5"/>
  <c r="BY83" i="5"/>
  <c r="BY82" i="5"/>
  <c r="BY81" i="5"/>
  <c r="BY80" i="5"/>
  <c r="BY79" i="5"/>
  <c r="BY78" i="5"/>
  <c r="BY77" i="5"/>
  <c r="BY76" i="5"/>
  <c r="BY75" i="5"/>
  <c r="BY68" i="5"/>
  <c r="BY67" i="5"/>
  <c r="BY66" i="5"/>
  <c r="BY65" i="5"/>
  <c r="BY64" i="5"/>
  <c r="BY63" i="5"/>
  <c r="BY62" i="5"/>
  <c r="BY61" i="5"/>
  <c r="BY60" i="5"/>
  <c r="BY59" i="5"/>
  <c r="BY58" i="5"/>
  <c r="BY57" i="5"/>
  <c r="BQ86" i="5"/>
  <c r="BQ85" i="5"/>
  <c r="BQ84" i="5"/>
  <c r="BQ83" i="5"/>
  <c r="BQ82" i="5"/>
  <c r="BQ81" i="5"/>
  <c r="BQ80" i="5"/>
  <c r="BQ79" i="5"/>
  <c r="BQ78" i="5"/>
  <c r="BQ77" i="5"/>
  <c r="BQ76" i="5"/>
  <c r="BQ75" i="5"/>
  <c r="BQ68" i="5"/>
  <c r="BQ67" i="5"/>
  <c r="BQ66" i="5"/>
  <c r="BQ65" i="5"/>
  <c r="BQ64" i="5"/>
  <c r="BQ63" i="5"/>
  <c r="BQ62" i="5"/>
  <c r="BQ61" i="5"/>
  <c r="BQ60" i="5"/>
  <c r="BQ59" i="5"/>
  <c r="BQ58" i="5"/>
  <c r="BQ57" i="5"/>
  <c r="BI86" i="5"/>
  <c r="BI85" i="5"/>
  <c r="BI84" i="5"/>
  <c r="BI83" i="5"/>
  <c r="BI82" i="5"/>
  <c r="BI81" i="5"/>
  <c r="BI80" i="5"/>
  <c r="BI79" i="5"/>
  <c r="BI78" i="5"/>
  <c r="BI77" i="5"/>
  <c r="BI76" i="5"/>
  <c r="BI75" i="5"/>
  <c r="BI68" i="5"/>
  <c r="BI67" i="5"/>
  <c r="BI66" i="5"/>
  <c r="BI65" i="5"/>
  <c r="BI64" i="5"/>
  <c r="BI63" i="5"/>
  <c r="BI62" i="5"/>
  <c r="BI61" i="5"/>
  <c r="BI60" i="5"/>
  <c r="BI59" i="5"/>
  <c r="BI58" i="5"/>
  <c r="BI57" i="5"/>
  <c r="BA86" i="5"/>
  <c r="BA85" i="5"/>
  <c r="BA84" i="5"/>
  <c r="BA83" i="5"/>
  <c r="BA82" i="5"/>
  <c r="BA81" i="5"/>
  <c r="BA80" i="5"/>
  <c r="BA79" i="5"/>
  <c r="BA78" i="5"/>
  <c r="BA77" i="5"/>
  <c r="BA76" i="5"/>
  <c r="BA75" i="5"/>
  <c r="BA68" i="5"/>
  <c r="BA67" i="5"/>
  <c r="BA66" i="5"/>
  <c r="BA65" i="5"/>
  <c r="BA64" i="5"/>
  <c r="BA63" i="5"/>
  <c r="BA62" i="5"/>
  <c r="BA61" i="5"/>
  <c r="BA60" i="5"/>
  <c r="BA59" i="5"/>
  <c r="BA58" i="5"/>
  <c r="BA57" i="5"/>
  <c r="AS86" i="5"/>
  <c r="AS85" i="5"/>
  <c r="AS84" i="5"/>
  <c r="AS83" i="5"/>
  <c r="AS82" i="5"/>
  <c r="AS81" i="5"/>
  <c r="AS80" i="5"/>
  <c r="AS79" i="5"/>
  <c r="AS78" i="5"/>
  <c r="AS77" i="5"/>
  <c r="AS76" i="5"/>
  <c r="AS75" i="5"/>
  <c r="AS68" i="5"/>
  <c r="AS67" i="5"/>
  <c r="AS66" i="5"/>
  <c r="AS65" i="5"/>
  <c r="AS64" i="5"/>
  <c r="AS63" i="5"/>
  <c r="AS62" i="5"/>
  <c r="AS61" i="5"/>
  <c r="AS60" i="5"/>
  <c r="AS59" i="5"/>
  <c r="AS58" i="5"/>
  <c r="AS57" i="5"/>
  <c r="AK86" i="5"/>
  <c r="AK85" i="5"/>
  <c r="AK84" i="5"/>
  <c r="AK83" i="5"/>
  <c r="AK82" i="5"/>
  <c r="AK81" i="5"/>
  <c r="AK80" i="5"/>
  <c r="AK79" i="5"/>
  <c r="AK78" i="5"/>
  <c r="AK77" i="5"/>
  <c r="AK76" i="5"/>
  <c r="AK75" i="5"/>
  <c r="AK68" i="5"/>
  <c r="AK67" i="5"/>
  <c r="AK66" i="5"/>
  <c r="AK65" i="5"/>
  <c r="AK64" i="5"/>
  <c r="AK63" i="5"/>
  <c r="AK62" i="5"/>
  <c r="AK61" i="5"/>
  <c r="AK60" i="5"/>
  <c r="AK59" i="5"/>
  <c r="AK58" i="5"/>
  <c r="AK5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U86" i="5"/>
  <c r="U85" i="5"/>
  <c r="U84" i="5"/>
  <c r="U83" i="5"/>
  <c r="U82" i="5"/>
  <c r="U81" i="5"/>
  <c r="U80" i="5"/>
  <c r="U79" i="5"/>
  <c r="U78" i="5"/>
  <c r="U77" i="5"/>
  <c r="U76" i="5"/>
  <c r="U75" i="5"/>
  <c r="U68" i="5"/>
  <c r="U67" i="5"/>
  <c r="U66" i="5"/>
  <c r="U65" i="5"/>
  <c r="U64" i="5"/>
  <c r="U63" i="5"/>
  <c r="U62" i="5"/>
  <c r="U61" i="5"/>
  <c r="U60" i="5"/>
  <c r="U59" i="5"/>
  <c r="U58" i="5"/>
  <c r="U57" i="5"/>
  <c r="M86" i="5"/>
  <c r="M85" i="5"/>
  <c r="M84" i="5"/>
  <c r="M83" i="5"/>
  <c r="M82" i="5"/>
  <c r="M81" i="5"/>
  <c r="M80" i="5"/>
  <c r="M79" i="5"/>
  <c r="M78" i="5"/>
  <c r="M77" i="5"/>
  <c r="M76" i="5"/>
  <c r="M75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L64" i="5"/>
  <c r="K64" i="5"/>
  <c r="N63" i="5"/>
  <c r="M63" i="5"/>
  <c r="L63" i="5"/>
  <c r="K63" i="5"/>
  <c r="N62" i="5"/>
  <c r="M62" i="5"/>
  <c r="L62" i="5"/>
  <c r="K62" i="5"/>
  <c r="N61" i="5"/>
  <c r="M61" i="5"/>
  <c r="L61" i="5"/>
  <c r="K61" i="5"/>
  <c r="N60" i="5"/>
  <c r="M60" i="5"/>
  <c r="L60" i="5"/>
  <c r="K60" i="5"/>
  <c r="N59" i="5"/>
  <c r="M59" i="5"/>
  <c r="L59" i="5"/>
  <c r="K59" i="5"/>
  <c r="N58" i="5"/>
  <c r="M58" i="5"/>
  <c r="L58" i="5"/>
  <c r="K58" i="5"/>
  <c r="M57" i="5"/>
  <c r="L57" i="5"/>
  <c r="K57" i="5"/>
  <c r="E86" i="5"/>
  <c r="E85" i="5"/>
  <c r="E84" i="5"/>
  <c r="E83" i="5"/>
  <c r="E82" i="5"/>
  <c r="E81" i="5"/>
  <c r="E80" i="5"/>
  <c r="E79" i="5"/>
  <c r="E78" i="5"/>
  <c r="E77" i="5"/>
  <c r="E76" i="5"/>
  <c r="E75" i="5"/>
  <c r="E68" i="5"/>
  <c r="E67" i="5"/>
  <c r="E66" i="5"/>
  <c r="E65" i="5"/>
  <c r="E64" i="5"/>
  <c r="E63" i="5"/>
  <c r="E62" i="5"/>
  <c r="E61" i="5"/>
  <c r="E60" i="5"/>
  <c r="E59" i="5"/>
  <c r="E58" i="5"/>
  <c r="E57" i="5"/>
  <c r="BY46" i="5"/>
  <c r="BY45" i="5"/>
  <c r="BY44" i="5"/>
  <c r="BY43" i="5"/>
  <c r="BY42" i="5"/>
  <c r="BY41" i="5"/>
  <c r="BY40" i="5"/>
  <c r="BY39" i="5"/>
  <c r="BY38" i="5"/>
  <c r="BY37" i="5"/>
  <c r="BY36" i="5"/>
  <c r="BY35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I46" i="5"/>
  <c r="BI45" i="5"/>
  <c r="BI44" i="5"/>
  <c r="BI43" i="5"/>
  <c r="BI42" i="5"/>
  <c r="BI41" i="5"/>
  <c r="BI40" i="5"/>
  <c r="BI39" i="5"/>
  <c r="BI38" i="5"/>
  <c r="BI37" i="5"/>
  <c r="BI36" i="5"/>
  <c r="BI35" i="5"/>
  <c r="BA46" i="5"/>
  <c r="BA45" i="5"/>
  <c r="BA44" i="5"/>
  <c r="BA43" i="5"/>
  <c r="BA42" i="5"/>
  <c r="BA41" i="5"/>
  <c r="BA40" i="5"/>
  <c r="BA39" i="5"/>
  <c r="BA38" i="5"/>
  <c r="BA37" i="5"/>
  <c r="BA36" i="5"/>
  <c r="BA35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K46" i="5"/>
  <c r="AK45" i="5"/>
  <c r="AK44" i="5"/>
  <c r="AK43" i="5"/>
  <c r="AK42" i="5"/>
  <c r="AK41" i="5"/>
  <c r="AK40" i="5"/>
  <c r="AK39" i="5"/>
  <c r="AK38" i="5"/>
  <c r="AK37" i="5"/>
  <c r="AK36" i="5"/>
  <c r="AK35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U46" i="5"/>
  <c r="U45" i="5"/>
  <c r="U44" i="5"/>
  <c r="U43" i="5"/>
  <c r="U42" i="5"/>
  <c r="U41" i="5"/>
  <c r="U40" i="5"/>
  <c r="U39" i="5"/>
  <c r="U38" i="5"/>
  <c r="U37" i="5"/>
  <c r="U36" i="5"/>
  <c r="U35" i="5"/>
  <c r="M46" i="5"/>
  <c r="M45" i="5"/>
  <c r="M44" i="5"/>
  <c r="M43" i="5"/>
  <c r="M42" i="5"/>
  <c r="M41" i="5"/>
  <c r="M40" i="5"/>
  <c r="M39" i="5"/>
  <c r="M38" i="5"/>
  <c r="M37" i="5"/>
  <c r="M36" i="5"/>
  <c r="M35" i="5"/>
  <c r="E46" i="5"/>
  <c r="E45" i="5"/>
  <c r="E44" i="5"/>
  <c r="E43" i="5"/>
  <c r="E42" i="5"/>
  <c r="E41" i="5"/>
  <c r="E40" i="5"/>
  <c r="E39" i="5"/>
  <c r="E38" i="5"/>
  <c r="E37" i="5"/>
  <c r="E36" i="5"/>
  <c r="E35" i="5"/>
  <c r="BY28" i="5"/>
  <c r="BY27" i="5"/>
  <c r="BY26" i="5"/>
  <c r="BY25" i="5"/>
  <c r="BY24" i="5"/>
  <c r="BY23" i="5"/>
  <c r="BY22" i="5"/>
  <c r="BY21" i="5"/>
  <c r="BY20" i="5"/>
  <c r="BY19" i="5"/>
  <c r="BY18" i="5"/>
  <c r="BY17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I28" i="5"/>
  <c r="BI27" i="5"/>
  <c r="BI26" i="5"/>
  <c r="BI25" i="5"/>
  <c r="BI24" i="5"/>
  <c r="BI23" i="5"/>
  <c r="BI22" i="5"/>
  <c r="BI21" i="5"/>
  <c r="BI20" i="5"/>
  <c r="BI19" i="5"/>
  <c r="BI18" i="5"/>
  <c r="BI17" i="5"/>
  <c r="BA28" i="5"/>
  <c r="BA27" i="5"/>
  <c r="BA26" i="5"/>
  <c r="BA25" i="5"/>
  <c r="BA24" i="5"/>
  <c r="BA23" i="5"/>
  <c r="BA22" i="5"/>
  <c r="BA21" i="5"/>
  <c r="BA20" i="5"/>
  <c r="BA19" i="5"/>
  <c r="BA18" i="5"/>
  <c r="BA17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U28" i="5"/>
  <c r="U27" i="5"/>
  <c r="U26" i="5"/>
  <c r="U25" i="5"/>
  <c r="U24" i="5"/>
  <c r="U23" i="5"/>
  <c r="U22" i="5"/>
  <c r="U21" i="5"/>
  <c r="U20" i="5"/>
  <c r="U19" i="5"/>
  <c r="U18" i="5"/>
  <c r="U17" i="5"/>
  <c r="M28" i="5"/>
  <c r="M27" i="5"/>
  <c r="M26" i="5"/>
  <c r="M25" i="5"/>
  <c r="M24" i="5"/>
  <c r="M23" i="5"/>
  <c r="M22" i="5"/>
  <c r="M21" i="5"/>
  <c r="M20" i="5"/>
  <c r="M19" i="5"/>
  <c r="M18" i="5"/>
  <c r="M17" i="5"/>
  <c r="E28" i="5"/>
  <c r="E27" i="5"/>
  <c r="E26" i="5"/>
  <c r="E25" i="5"/>
  <c r="E24" i="5"/>
  <c r="E23" i="5"/>
  <c r="E22" i="5"/>
  <c r="E21" i="5"/>
  <c r="E20" i="5"/>
  <c r="E19" i="5"/>
  <c r="E18" i="5"/>
  <c r="E17" i="5"/>
  <c r="AU50" i="5" l="1"/>
  <c r="AS50" i="5"/>
  <c r="AR50" i="5"/>
  <c r="AQ50" i="5"/>
  <c r="AT50" i="5"/>
  <c r="AV50" i="5"/>
  <c r="BR50" i="5"/>
  <c r="BQ50" i="5"/>
  <c r="BP50" i="5"/>
  <c r="BO50" i="5"/>
  <c r="BS50" i="5"/>
  <c r="BT50" i="5"/>
  <c r="CB50" i="5"/>
  <c r="BY50" i="5"/>
  <c r="BX50" i="5"/>
  <c r="BW50" i="5"/>
  <c r="CA50" i="5"/>
  <c r="BZ50" i="5"/>
  <c r="AZ50" i="5"/>
  <c r="AY50" i="5"/>
  <c r="BD50" i="5"/>
  <c r="BC50" i="5"/>
  <c r="BB50" i="5"/>
  <c r="BA50" i="5"/>
  <c r="BL50" i="5"/>
  <c r="BK50" i="5"/>
  <c r="BJ50" i="5"/>
  <c r="BI50" i="5"/>
  <c r="BH50" i="5"/>
  <c r="BG50" i="5"/>
  <c r="B127" i="5"/>
  <c r="B126" i="5"/>
  <c r="L50" i="5"/>
  <c r="M50" i="5"/>
  <c r="K50" i="5"/>
  <c r="P50" i="5"/>
  <c r="N50" i="5"/>
  <c r="O50" i="5"/>
  <c r="W50" i="5"/>
  <c r="U50" i="5"/>
  <c r="V50" i="5"/>
  <c r="T50" i="5"/>
  <c r="X50" i="5"/>
  <c r="S50" i="5"/>
  <c r="B129" i="5"/>
  <c r="AE50" i="5"/>
  <c r="AF50" i="5"/>
  <c r="AD50" i="5"/>
  <c r="AC50" i="5"/>
  <c r="AB50" i="5"/>
  <c r="AA50" i="5"/>
  <c r="AM50" i="5"/>
  <c r="AN50" i="5"/>
  <c r="AL50" i="5"/>
  <c r="AK50" i="5"/>
  <c r="AJ50" i="5"/>
  <c r="AI50" i="5"/>
  <c r="BW73" i="5"/>
  <c r="BO73" i="5"/>
  <c r="BG73" i="5"/>
  <c r="AY73" i="5"/>
  <c r="AQ73" i="5"/>
  <c r="AI73" i="5"/>
  <c r="AA73" i="5"/>
  <c r="S73" i="5"/>
  <c r="K73" i="5"/>
  <c r="C73" i="5"/>
  <c r="AO129" i="5"/>
  <c r="AH129" i="5"/>
  <c r="AO128" i="5"/>
  <c r="AH128" i="5"/>
  <c r="AO127" i="5"/>
  <c r="AH127" i="5"/>
  <c r="AO126" i="5"/>
  <c r="AH126" i="5"/>
  <c r="AO125" i="5"/>
  <c r="AH125" i="5"/>
  <c r="AO124" i="5"/>
  <c r="AH121" i="5"/>
  <c r="AO120" i="5"/>
  <c r="E109" i="1"/>
  <c r="E108" i="1"/>
  <c r="F108" i="1" s="1"/>
  <c r="E107" i="1"/>
  <c r="E106" i="1"/>
  <c r="E105" i="1"/>
  <c r="F105" i="1" s="1"/>
  <c r="E104" i="1"/>
  <c r="E103" i="1"/>
  <c r="E102" i="1"/>
  <c r="E101" i="1"/>
  <c r="F101" i="1" s="1"/>
  <c r="E100" i="1"/>
  <c r="C109" i="1"/>
  <c r="C108" i="1"/>
  <c r="C107" i="1"/>
  <c r="F107" i="1" s="1"/>
  <c r="C106" i="1"/>
  <c r="F106" i="1" s="1"/>
  <c r="C105" i="1"/>
  <c r="C104" i="1"/>
  <c r="C103" i="1"/>
  <c r="C102" i="1"/>
  <c r="C101" i="1"/>
  <c r="C100" i="1"/>
  <c r="E91" i="1"/>
  <c r="E90" i="1"/>
  <c r="E89" i="1"/>
  <c r="E88" i="1"/>
  <c r="E87" i="1"/>
  <c r="E86" i="1"/>
  <c r="E85" i="1"/>
  <c r="E83" i="1"/>
  <c r="E82" i="1"/>
  <c r="C91" i="1"/>
  <c r="C90" i="1"/>
  <c r="C89" i="1"/>
  <c r="C88" i="1"/>
  <c r="C87" i="1"/>
  <c r="C86" i="1"/>
  <c r="C85" i="1"/>
  <c r="C84" i="1"/>
  <c r="C83" i="1"/>
  <c r="C82" i="1"/>
  <c r="D100" i="1"/>
  <c r="D118" i="1" s="1"/>
  <c r="E118" i="1" s="1"/>
  <c r="E129" i="1" s="1"/>
  <c r="D101" i="1"/>
  <c r="F102" i="1"/>
  <c r="D102" i="1"/>
  <c r="D103" i="1"/>
  <c r="F104" i="1"/>
  <c r="D104" i="1"/>
  <c r="D105" i="1"/>
  <c r="D106" i="1"/>
  <c r="D107" i="1"/>
  <c r="D108" i="1"/>
  <c r="B109" i="1"/>
  <c r="D109" i="1"/>
  <c r="F109" i="1"/>
  <c r="L30" i="1"/>
  <c r="K30" i="1"/>
  <c r="B108" i="1" s="1"/>
  <c r="J30" i="1"/>
  <c r="B107" i="1" s="1"/>
  <c r="I30" i="1"/>
  <c r="B106" i="1" s="1"/>
  <c r="H30" i="1"/>
  <c r="B105" i="1" s="1"/>
  <c r="G30" i="1"/>
  <c r="B104" i="1" s="1"/>
  <c r="F30" i="1"/>
  <c r="B103" i="1" s="1"/>
  <c r="E30" i="1"/>
  <c r="B102" i="1" s="1"/>
  <c r="D30" i="1"/>
  <c r="B101" i="1" s="1"/>
  <c r="C30" i="1"/>
  <c r="F19" i="5"/>
  <c r="B100" i="1" l="1"/>
  <c r="B118" i="1" s="1"/>
  <c r="C118" i="1" s="1"/>
  <c r="C33" i="5"/>
  <c r="AH123" i="5"/>
  <c r="AH120" i="5"/>
  <c r="AE131" i="5"/>
  <c r="AL131" i="5"/>
  <c r="F103" i="1"/>
  <c r="F111" i="1" s="1"/>
  <c r="F100" i="1"/>
  <c r="E111" i="1"/>
  <c r="C111" i="1"/>
  <c r="B120" i="5" l="1"/>
  <c r="B139" i="5" s="1"/>
  <c r="C139" i="5" s="1"/>
  <c r="G50" i="5"/>
  <c r="D50" i="5"/>
  <c r="C50" i="5"/>
  <c r="E50" i="5"/>
  <c r="H50" i="5"/>
  <c r="F50" i="5"/>
  <c r="F118" i="1"/>
  <c r="F129" i="1" s="1"/>
  <c r="C129" i="1"/>
  <c r="F130" i="1" s="1"/>
  <c r="F112" i="1"/>
  <c r="BZ46" i="5"/>
  <c r="BX46" i="5"/>
  <c r="BW46" i="5"/>
  <c r="BZ45" i="5"/>
  <c r="BX45" i="5"/>
  <c r="BW45" i="5"/>
  <c r="BZ44" i="5"/>
  <c r="BX44" i="5"/>
  <c r="BW44" i="5"/>
  <c r="BZ43" i="5"/>
  <c r="BX43" i="5"/>
  <c r="BW43" i="5"/>
  <c r="BZ42" i="5"/>
  <c r="BX42" i="5"/>
  <c r="BW42" i="5"/>
  <c r="BZ41" i="5"/>
  <c r="BX41" i="5"/>
  <c r="BW41" i="5"/>
  <c r="BZ40" i="5"/>
  <c r="BX40" i="5"/>
  <c r="BW40" i="5"/>
  <c r="BZ39" i="5"/>
  <c r="BX39" i="5"/>
  <c r="BW39" i="5"/>
  <c r="BZ38" i="5"/>
  <c r="BX38" i="5"/>
  <c r="BW38" i="5"/>
  <c r="BZ37" i="5"/>
  <c r="BX37" i="5"/>
  <c r="BW37" i="5"/>
  <c r="BZ36" i="5"/>
  <c r="BX36" i="5"/>
  <c r="BW36" i="5"/>
  <c r="BZ35" i="5"/>
  <c r="BX35" i="5"/>
  <c r="BW35" i="5"/>
  <c r="BZ28" i="5"/>
  <c r="BX28" i="5"/>
  <c r="BW28" i="5"/>
  <c r="BZ27" i="5"/>
  <c r="BX27" i="5"/>
  <c r="BW27" i="5"/>
  <c r="BZ26" i="5"/>
  <c r="BX26" i="5"/>
  <c r="BW26" i="5"/>
  <c r="BZ25" i="5"/>
  <c r="BX25" i="5"/>
  <c r="BW25" i="5"/>
  <c r="BZ24" i="5"/>
  <c r="BX24" i="5"/>
  <c r="BW24" i="5"/>
  <c r="BZ23" i="5"/>
  <c r="BX23" i="5"/>
  <c r="BW23" i="5"/>
  <c r="BZ22" i="5"/>
  <c r="BX22" i="5"/>
  <c r="BW22" i="5"/>
  <c r="BZ21" i="5"/>
  <c r="BX21" i="5"/>
  <c r="BW21" i="5"/>
  <c r="BZ20" i="5"/>
  <c r="BX20" i="5"/>
  <c r="BW20" i="5"/>
  <c r="BZ19" i="5"/>
  <c r="BX19" i="5"/>
  <c r="BW19" i="5"/>
  <c r="BZ18" i="5"/>
  <c r="BX18" i="5"/>
  <c r="BW18" i="5"/>
  <c r="BZ17" i="5"/>
  <c r="BX17" i="5"/>
  <c r="BW17" i="5"/>
  <c r="BR46" i="5"/>
  <c r="BP46" i="5"/>
  <c r="BO46" i="5"/>
  <c r="BR45" i="5"/>
  <c r="BP45" i="5"/>
  <c r="BO45" i="5"/>
  <c r="BR44" i="5"/>
  <c r="BP44" i="5"/>
  <c r="BO44" i="5"/>
  <c r="BR43" i="5"/>
  <c r="BP43" i="5"/>
  <c r="BO43" i="5"/>
  <c r="BR42" i="5"/>
  <c r="BP42" i="5"/>
  <c r="BO42" i="5"/>
  <c r="BR41" i="5"/>
  <c r="BP41" i="5"/>
  <c r="BO41" i="5"/>
  <c r="BR40" i="5"/>
  <c r="BP40" i="5"/>
  <c r="BO40" i="5"/>
  <c r="BR39" i="5"/>
  <c r="BP39" i="5"/>
  <c r="BO39" i="5"/>
  <c r="BR38" i="5"/>
  <c r="BP38" i="5"/>
  <c r="BO38" i="5"/>
  <c r="BR37" i="5"/>
  <c r="BP37" i="5"/>
  <c r="BO37" i="5"/>
  <c r="BR36" i="5"/>
  <c r="BP36" i="5"/>
  <c r="BO36" i="5"/>
  <c r="BR35" i="5"/>
  <c r="BP35" i="5"/>
  <c r="BO35" i="5"/>
  <c r="BR28" i="5"/>
  <c r="BP28" i="5"/>
  <c r="BO28" i="5"/>
  <c r="BR27" i="5"/>
  <c r="BP27" i="5"/>
  <c r="BO27" i="5"/>
  <c r="BR26" i="5"/>
  <c r="BP26" i="5"/>
  <c r="BO26" i="5"/>
  <c r="BR25" i="5"/>
  <c r="BP25" i="5"/>
  <c r="BO25" i="5"/>
  <c r="BR24" i="5"/>
  <c r="BP24" i="5"/>
  <c r="BO24" i="5"/>
  <c r="BR23" i="5"/>
  <c r="BP23" i="5"/>
  <c r="BO23" i="5"/>
  <c r="BR22" i="5"/>
  <c r="BP22" i="5"/>
  <c r="BO22" i="5"/>
  <c r="BR21" i="5"/>
  <c r="BP21" i="5"/>
  <c r="BO21" i="5"/>
  <c r="BR20" i="5"/>
  <c r="BP20" i="5"/>
  <c r="BO20" i="5"/>
  <c r="BR19" i="5"/>
  <c r="BP19" i="5"/>
  <c r="BO19" i="5"/>
  <c r="BR18" i="5"/>
  <c r="BP18" i="5"/>
  <c r="BO18" i="5"/>
  <c r="BR17" i="5"/>
  <c r="BP17" i="5"/>
  <c r="BO17" i="5"/>
  <c r="BJ46" i="5"/>
  <c r="BH46" i="5"/>
  <c r="BG46" i="5"/>
  <c r="BJ45" i="5"/>
  <c r="BH45" i="5"/>
  <c r="BG45" i="5"/>
  <c r="BJ44" i="5"/>
  <c r="BH44" i="5"/>
  <c r="BG44" i="5"/>
  <c r="BJ43" i="5"/>
  <c r="BH43" i="5"/>
  <c r="BG43" i="5"/>
  <c r="BJ42" i="5"/>
  <c r="BH42" i="5"/>
  <c r="BG42" i="5"/>
  <c r="BJ41" i="5"/>
  <c r="BH41" i="5"/>
  <c r="BG41" i="5"/>
  <c r="BJ40" i="5"/>
  <c r="BH40" i="5"/>
  <c r="BG40" i="5"/>
  <c r="BJ39" i="5"/>
  <c r="BH39" i="5"/>
  <c r="BG39" i="5"/>
  <c r="BJ38" i="5"/>
  <c r="BH38" i="5"/>
  <c r="BG38" i="5"/>
  <c r="BJ37" i="5"/>
  <c r="BH37" i="5"/>
  <c r="BG37" i="5"/>
  <c r="BJ36" i="5"/>
  <c r="BH36" i="5"/>
  <c r="BG36" i="5"/>
  <c r="BJ35" i="5"/>
  <c r="BH35" i="5"/>
  <c r="BG35" i="5"/>
  <c r="BJ28" i="5"/>
  <c r="BH28" i="5"/>
  <c r="BG28" i="5"/>
  <c r="BJ27" i="5"/>
  <c r="BH27" i="5"/>
  <c r="BG27" i="5"/>
  <c r="BJ26" i="5"/>
  <c r="BH26" i="5"/>
  <c r="BG26" i="5"/>
  <c r="BJ25" i="5"/>
  <c r="BH25" i="5"/>
  <c r="BG25" i="5"/>
  <c r="BJ24" i="5"/>
  <c r="BH24" i="5"/>
  <c r="BG24" i="5"/>
  <c r="BJ23" i="5"/>
  <c r="BH23" i="5"/>
  <c r="BG23" i="5"/>
  <c r="BJ22" i="5"/>
  <c r="BH22" i="5"/>
  <c r="BG22" i="5"/>
  <c r="BJ21" i="5"/>
  <c r="BH21" i="5"/>
  <c r="BG21" i="5"/>
  <c r="BJ20" i="5"/>
  <c r="BH20" i="5"/>
  <c r="BG20" i="5"/>
  <c r="BJ19" i="5"/>
  <c r="BH19" i="5"/>
  <c r="BG19" i="5"/>
  <c r="BJ18" i="5"/>
  <c r="BH18" i="5"/>
  <c r="BG18" i="5"/>
  <c r="BJ17" i="5"/>
  <c r="BH17" i="5"/>
  <c r="BG17" i="5"/>
  <c r="BB46" i="5"/>
  <c r="AZ46" i="5"/>
  <c r="AY46" i="5"/>
  <c r="BB45" i="5"/>
  <c r="AZ45" i="5"/>
  <c r="AY45" i="5"/>
  <c r="BB44" i="5"/>
  <c r="AZ44" i="5"/>
  <c r="AY44" i="5"/>
  <c r="BB43" i="5"/>
  <c r="AZ43" i="5"/>
  <c r="AY43" i="5"/>
  <c r="BB42" i="5"/>
  <c r="AZ42" i="5"/>
  <c r="AY42" i="5"/>
  <c r="BB41" i="5"/>
  <c r="AZ41" i="5"/>
  <c r="AY41" i="5"/>
  <c r="BB40" i="5"/>
  <c r="AZ40" i="5"/>
  <c r="AY40" i="5"/>
  <c r="BB39" i="5"/>
  <c r="AZ39" i="5"/>
  <c r="AY39" i="5"/>
  <c r="BB38" i="5"/>
  <c r="AZ38" i="5"/>
  <c r="AY38" i="5"/>
  <c r="BB37" i="5"/>
  <c r="AZ37" i="5"/>
  <c r="AY37" i="5"/>
  <c r="BB36" i="5"/>
  <c r="AZ36" i="5"/>
  <c r="AY36" i="5"/>
  <c r="BB35" i="5"/>
  <c r="AZ35" i="5"/>
  <c r="AY35" i="5"/>
  <c r="BB28" i="5"/>
  <c r="AZ28" i="5"/>
  <c r="AY28" i="5"/>
  <c r="BB27" i="5"/>
  <c r="AZ27" i="5"/>
  <c r="AY27" i="5"/>
  <c r="BB26" i="5"/>
  <c r="AZ26" i="5"/>
  <c r="AY26" i="5"/>
  <c r="BB25" i="5"/>
  <c r="AZ25" i="5"/>
  <c r="AY25" i="5"/>
  <c r="BB24" i="5"/>
  <c r="AZ24" i="5"/>
  <c r="AY24" i="5"/>
  <c r="BB23" i="5"/>
  <c r="AZ23" i="5"/>
  <c r="AY23" i="5"/>
  <c r="BB22" i="5"/>
  <c r="AZ22" i="5"/>
  <c r="AY22" i="5"/>
  <c r="BB21" i="5"/>
  <c r="AZ21" i="5"/>
  <c r="AY21" i="5"/>
  <c r="BB20" i="5"/>
  <c r="AZ20" i="5"/>
  <c r="AY20" i="5"/>
  <c r="BB19" i="5"/>
  <c r="AZ19" i="5"/>
  <c r="AY19" i="5"/>
  <c r="BB18" i="5"/>
  <c r="AZ18" i="5"/>
  <c r="AY18" i="5"/>
  <c r="BB17" i="5"/>
  <c r="AZ17" i="5"/>
  <c r="AY17" i="5"/>
  <c r="AT46" i="5"/>
  <c r="AR46" i="5"/>
  <c r="AQ46" i="5"/>
  <c r="AT45" i="5"/>
  <c r="AR45" i="5"/>
  <c r="AQ45" i="5"/>
  <c r="AT44" i="5"/>
  <c r="AR44" i="5"/>
  <c r="AQ44" i="5"/>
  <c r="AT43" i="5"/>
  <c r="AR43" i="5"/>
  <c r="AQ43" i="5"/>
  <c r="AT42" i="5"/>
  <c r="AR42" i="5"/>
  <c r="AQ42" i="5"/>
  <c r="AT41" i="5"/>
  <c r="AR41" i="5"/>
  <c r="AQ41" i="5"/>
  <c r="AT40" i="5"/>
  <c r="AR40" i="5"/>
  <c r="AQ40" i="5"/>
  <c r="AT39" i="5"/>
  <c r="AR39" i="5"/>
  <c r="AQ39" i="5"/>
  <c r="AT38" i="5"/>
  <c r="AR38" i="5"/>
  <c r="AQ38" i="5"/>
  <c r="AT37" i="5"/>
  <c r="AR37" i="5"/>
  <c r="AQ37" i="5"/>
  <c r="AT36" i="5"/>
  <c r="AR36" i="5"/>
  <c r="AQ36" i="5"/>
  <c r="AT35" i="5"/>
  <c r="AR35" i="5"/>
  <c r="AQ35" i="5"/>
  <c r="AT28" i="5"/>
  <c r="AR28" i="5"/>
  <c r="AQ28" i="5"/>
  <c r="AT27" i="5"/>
  <c r="AR27" i="5"/>
  <c r="AQ27" i="5"/>
  <c r="AT26" i="5"/>
  <c r="AR26" i="5"/>
  <c r="AQ26" i="5"/>
  <c r="AT25" i="5"/>
  <c r="AR25" i="5"/>
  <c r="AQ25" i="5"/>
  <c r="AT24" i="5"/>
  <c r="AR24" i="5"/>
  <c r="AQ24" i="5"/>
  <c r="AT23" i="5"/>
  <c r="AR23" i="5"/>
  <c r="AQ23" i="5"/>
  <c r="AT22" i="5"/>
  <c r="AR22" i="5"/>
  <c r="AQ22" i="5"/>
  <c r="AT21" i="5"/>
  <c r="AR21" i="5"/>
  <c r="AQ21" i="5"/>
  <c r="AT20" i="5"/>
  <c r="AR20" i="5"/>
  <c r="AQ20" i="5"/>
  <c r="AT19" i="5"/>
  <c r="AR19" i="5"/>
  <c r="AQ19" i="5"/>
  <c r="AT18" i="5"/>
  <c r="AR18" i="5"/>
  <c r="AQ18" i="5"/>
  <c r="AT17" i="5"/>
  <c r="AR17" i="5"/>
  <c r="AQ17" i="5"/>
  <c r="AL46" i="5"/>
  <c r="AJ46" i="5"/>
  <c r="AI46" i="5"/>
  <c r="AL45" i="5"/>
  <c r="AJ45" i="5"/>
  <c r="AI45" i="5"/>
  <c r="AL44" i="5"/>
  <c r="AJ44" i="5"/>
  <c r="AI44" i="5"/>
  <c r="AL43" i="5"/>
  <c r="AJ43" i="5"/>
  <c r="AI43" i="5"/>
  <c r="AL42" i="5"/>
  <c r="AJ42" i="5"/>
  <c r="AI42" i="5"/>
  <c r="AL41" i="5"/>
  <c r="AJ41" i="5"/>
  <c r="AI41" i="5"/>
  <c r="AL40" i="5"/>
  <c r="AJ40" i="5"/>
  <c r="AI40" i="5"/>
  <c r="AL39" i="5"/>
  <c r="AJ39" i="5"/>
  <c r="AI39" i="5"/>
  <c r="AL38" i="5"/>
  <c r="AJ38" i="5"/>
  <c r="AI38" i="5"/>
  <c r="AL37" i="5"/>
  <c r="AJ37" i="5"/>
  <c r="AI37" i="5"/>
  <c r="AL36" i="5"/>
  <c r="AJ36" i="5"/>
  <c r="AI36" i="5"/>
  <c r="AL35" i="5"/>
  <c r="AJ35" i="5"/>
  <c r="AI35" i="5"/>
  <c r="AL28" i="5"/>
  <c r="AJ28" i="5"/>
  <c r="AI28" i="5"/>
  <c r="AL27" i="5"/>
  <c r="AJ27" i="5"/>
  <c r="AI27" i="5"/>
  <c r="AL26" i="5"/>
  <c r="AJ26" i="5"/>
  <c r="AI26" i="5"/>
  <c r="AL25" i="5"/>
  <c r="AJ25" i="5"/>
  <c r="AI25" i="5"/>
  <c r="AL24" i="5"/>
  <c r="AJ24" i="5"/>
  <c r="AI24" i="5"/>
  <c r="AL23" i="5"/>
  <c r="AJ23" i="5"/>
  <c r="AI23" i="5"/>
  <c r="AL22" i="5"/>
  <c r="AJ22" i="5"/>
  <c r="AI22" i="5"/>
  <c r="AL21" i="5"/>
  <c r="AJ21" i="5"/>
  <c r="AI21" i="5"/>
  <c r="AL20" i="5"/>
  <c r="AJ20" i="5"/>
  <c r="AI20" i="5"/>
  <c r="AL19" i="5"/>
  <c r="AJ19" i="5"/>
  <c r="AI19" i="5"/>
  <c r="AL18" i="5"/>
  <c r="AJ18" i="5"/>
  <c r="AI18" i="5"/>
  <c r="AL17" i="5"/>
  <c r="AJ17" i="5"/>
  <c r="AI17" i="5"/>
  <c r="AD46" i="5"/>
  <c r="AB46" i="5"/>
  <c r="AA46" i="5"/>
  <c r="AD45" i="5"/>
  <c r="AB45" i="5"/>
  <c r="AA45" i="5"/>
  <c r="AD44" i="5"/>
  <c r="AB44" i="5"/>
  <c r="AA44" i="5"/>
  <c r="AD43" i="5"/>
  <c r="AB43" i="5"/>
  <c r="AA43" i="5"/>
  <c r="AD42" i="5"/>
  <c r="AB42" i="5"/>
  <c r="AA42" i="5"/>
  <c r="AD41" i="5"/>
  <c r="AB41" i="5"/>
  <c r="AA41" i="5"/>
  <c r="AD40" i="5"/>
  <c r="AB40" i="5"/>
  <c r="AA40" i="5"/>
  <c r="AD39" i="5"/>
  <c r="AB39" i="5"/>
  <c r="AA39" i="5"/>
  <c r="AD38" i="5"/>
  <c r="AB38" i="5"/>
  <c r="AA38" i="5"/>
  <c r="AD37" i="5"/>
  <c r="AB37" i="5"/>
  <c r="AA37" i="5"/>
  <c r="AD36" i="5"/>
  <c r="AB36" i="5"/>
  <c r="AA36" i="5"/>
  <c r="AD35" i="5"/>
  <c r="AB35" i="5"/>
  <c r="AA35" i="5"/>
  <c r="AD28" i="5"/>
  <c r="AB28" i="5"/>
  <c r="AA28" i="5"/>
  <c r="AD27" i="5"/>
  <c r="AB27" i="5"/>
  <c r="AA27" i="5"/>
  <c r="AD26" i="5"/>
  <c r="AB26" i="5"/>
  <c r="AA26" i="5"/>
  <c r="AD25" i="5"/>
  <c r="AB25" i="5"/>
  <c r="AA25" i="5"/>
  <c r="AD24" i="5"/>
  <c r="AB24" i="5"/>
  <c r="AA24" i="5"/>
  <c r="AD23" i="5"/>
  <c r="AB23" i="5"/>
  <c r="AA23" i="5"/>
  <c r="AD22" i="5"/>
  <c r="AB22" i="5"/>
  <c r="AA22" i="5"/>
  <c r="AD21" i="5"/>
  <c r="AB21" i="5"/>
  <c r="AA21" i="5"/>
  <c r="AD20" i="5"/>
  <c r="AB20" i="5"/>
  <c r="AA20" i="5"/>
  <c r="AD19" i="5"/>
  <c r="AB19" i="5"/>
  <c r="AA19" i="5"/>
  <c r="AD18" i="5"/>
  <c r="AB18" i="5"/>
  <c r="AA18" i="5"/>
  <c r="AD17" i="5"/>
  <c r="AB17" i="5"/>
  <c r="AA17" i="5"/>
  <c r="V46" i="5"/>
  <c r="T46" i="5"/>
  <c r="S46" i="5"/>
  <c r="V45" i="5"/>
  <c r="T45" i="5"/>
  <c r="S45" i="5"/>
  <c r="V44" i="5"/>
  <c r="T44" i="5"/>
  <c r="S44" i="5"/>
  <c r="V43" i="5"/>
  <c r="T43" i="5"/>
  <c r="S43" i="5"/>
  <c r="V42" i="5"/>
  <c r="T42" i="5"/>
  <c r="S42" i="5"/>
  <c r="V41" i="5"/>
  <c r="T41" i="5"/>
  <c r="S41" i="5"/>
  <c r="V40" i="5"/>
  <c r="T40" i="5"/>
  <c r="S40" i="5"/>
  <c r="V39" i="5"/>
  <c r="T39" i="5"/>
  <c r="S39" i="5"/>
  <c r="V38" i="5"/>
  <c r="T38" i="5"/>
  <c r="S38" i="5"/>
  <c r="V37" i="5"/>
  <c r="T37" i="5"/>
  <c r="S37" i="5"/>
  <c r="V36" i="5"/>
  <c r="T36" i="5"/>
  <c r="S36" i="5"/>
  <c r="V35" i="5"/>
  <c r="T35" i="5"/>
  <c r="S35" i="5"/>
  <c r="V28" i="5"/>
  <c r="T28" i="5"/>
  <c r="S28" i="5"/>
  <c r="V27" i="5"/>
  <c r="T27" i="5"/>
  <c r="S27" i="5"/>
  <c r="V26" i="5"/>
  <c r="T26" i="5"/>
  <c r="S26" i="5"/>
  <c r="V25" i="5"/>
  <c r="T25" i="5"/>
  <c r="S25" i="5"/>
  <c r="V24" i="5"/>
  <c r="T24" i="5"/>
  <c r="S24" i="5"/>
  <c r="V23" i="5"/>
  <c r="T23" i="5"/>
  <c r="S23" i="5"/>
  <c r="V22" i="5"/>
  <c r="T22" i="5"/>
  <c r="S22" i="5"/>
  <c r="V21" i="5"/>
  <c r="T21" i="5"/>
  <c r="S21" i="5"/>
  <c r="V20" i="5"/>
  <c r="T20" i="5"/>
  <c r="S20" i="5"/>
  <c r="V19" i="5"/>
  <c r="T19" i="5"/>
  <c r="S19" i="5"/>
  <c r="V18" i="5"/>
  <c r="T18" i="5"/>
  <c r="S18" i="5"/>
  <c r="V17" i="5"/>
  <c r="T17" i="5"/>
  <c r="S17" i="5"/>
  <c r="N46" i="5"/>
  <c r="L46" i="5"/>
  <c r="K46" i="5"/>
  <c r="N45" i="5"/>
  <c r="L45" i="5"/>
  <c r="K45" i="5"/>
  <c r="N44" i="5"/>
  <c r="L44" i="5"/>
  <c r="K44" i="5"/>
  <c r="N43" i="5"/>
  <c r="L43" i="5"/>
  <c r="K43" i="5"/>
  <c r="N42" i="5"/>
  <c r="L42" i="5"/>
  <c r="K42" i="5"/>
  <c r="N41" i="5"/>
  <c r="L41" i="5"/>
  <c r="K41" i="5"/>
  <c r="N40" i="5"/>
  <c r="L40" i="5"/>
  <c r="K40" i="5"/>
  <c r="N39" i="5"/>
  <c r="L39" i="5"/>
  <c r="K39" i="5"/>
  <c r="N38" i="5"/>
  <c r="L38" i="5"/>
  <c r="K38" i="5"/>
  <c r="N37" i="5"/>
  <c r="L37" i="5"/>
  <c r="K37" i="5"/>
  <c r="N36" i="5"/>
  <c r="L36" i="5"/>
  <c r="K36" i="5"/>
  <c r="N35" i="5"/>
  <c r="L35" i="5"/>
  <c r="K35" i="5"/>
  <c r="N28" i="5"/>
  <c r="L28" i="5"/>
  <c r="K28" i="5"/>
  <c r="N27" i="5"/>
  <c r="L27" i="5"/>
  <c r="K27" i="5"/>
  <c r="N26" i="5"/>
  <c r="L26" i="5"/>
  <c r="K26" i="5"/>
  <c r="N25" i="5"/>
  <c r="L25" i="5"/>
  <c r="K25" i="5"/>
  <c r="N24" i="5"/>
  <c r="L24" i="5"/>
  <c r="K24" i="5"/>
  <c r="N23" i="5"/>
  <c r="L23" i="5"/>
  <c r="K23" i="5"/>
  <c r="N22" i="5"/>
  <c r="L22" i="5"/>
  <c r="K22" i="5"/>
  <c r="N21" i="5"/>
  <c r="L21" i="5"/>
  <c r="K21" i="5"/>
  <c r="N20" i="5"/>
  <c r="L20" i="5"/>
  <c r="K20" i="5"/>
  <c r="N19" i="5"/>
  <c r="L19" i="5"/>
  <c r="K19" i="5"/>
  <c r="N18" i="5"/>
  <c r="L18" i="5"/>
  <c r="K18" i="5"/>
  <c r="N17" i="5"/>
  <c r="L17" i="5"/>
  <c r="K17" i="5"/>
  <c r="F46" i="5"/>
  <c r="D46" i="5"/>
  <c r="C46" i="5"/>
  <c r="F45" i="5"/>
  <c r="D45" i="5"/>
  <c r="C45" i="5"/>
  <c r="F44" i="5"/>
  <c r="D44" i="5"/>
  <c r="C44" i="5"/>
  <c r="F43" i="5"/>
  <c r="D43" i="5"/>
  <c r="C43" i="5"/>
  <c r="F42" i="5"/>
  <c r="D42" i="5"/>
  <c r="C42" i="5"/>
  <c r="F41" i="5"/>
  <c r="D41" i="5"/>
  <c r="C41" i="5"/>
  <c r="F40" i="5"/>
  <c r="D40" i="5"/>
  <c r="C40" i="5"/>
  <c r="F39" i="5"/>
  <c r="D39" i="5"/>
  <c r="C39" i="5"/>
  <c r="F38" i="5"/>
  <c r="D38" i="5"/>
  <c r="C38" i="5"/>
  <c r="F37" i="5"/>
  <c r="D37" i="5"/>
  <c r="C37" i="5"/>
  <c r="F36" i="5"/>
  <c r="D36" i="5"/>
  <c r="C36" i="5"/>
  <c r="F35" i="5"/>
  <c r="D35" i="5"/>
  <c r="C35" i="5"/>
  <c r="F28" i="5"/>
  <c r="D28" i="5"/>
  <c r="C28" i="5"/>
  <c r="F27" i="5"/>
  <c r="D27" i="5"/>
  <c r="C27" i="5"/>
  <c r="F26" i="5"/>
  <c r="D26" i="5"/>
  <c r="C26" i="5"/>
  <c r="F25" i="5"/>
  <c r="D25" i="5"/>
  <c r="C25" i="5"/>
  <c r="F24" i="5"/>
  <c r="D24" i="5"/>
  <c r="C24" i="5"/>
  <c r="F23" i="5"/>
  <c r="D23" i="5"/>
  <c r="C23" i="5"/>
  <c r="F22" i="5"/>
  <c r="D22" i="5"/>
  <c r="C22" i="5"/>
  <c r="F21" i="5"/>
  <c r="D21" i="5"/>
  <c r="C21" i="5"/>
  <c r="F20" i="5"/>
  <c r="D20" i="5"/>
  <c r="C20" i="5"/>
  <c r="D19" i="5"/>
  <c r="C19" i="5"/>
  <c r="F18" i="5"/>
  <c r="D18" i="5"/>
  <c r="C18" i="5"/>
  <c r="F17" i="5"/>
  <c r="D57" i="5"/>
  <c r="D17" i="5"/>
  <c r="C17" i="5"/>
  <c r="CB48" i="5"/>
  <c r="CA48" i="5"/>
  <c r="BT48" i="5"/>
  <c r="BS48" i="5"/>
  <c r="BL48" i="5"/>
  <c r="BK48" i="5"/>
  <c r="BD48" i="5"/>
  <c r="BC48" i="5"/>
  <c r="AV48" i="5"/>
  <c r="AU48" i="5"/>
  <c r="AN48" i="5"/>
  <c r="AM48" i="5"/>
  <c r="AF48" i="5"/>
  <c r="AE48" i="5"/>
  <c r="X48" i="5"/>
  <c r="W48" i="5"/>
  <c r="P48" i="5"/>
  <c r="O48" i="5"/>
  <c r="H48" i="5"/>
  <c r="G48" i="5"/>
  <c r="BR31" i="5"/>
  <c r="BJ31" i="5"/>
  <c r="BB31" i="5"/>
  <c r="AT31" i="5"/>
  <c r="AL31" i="5"/>
  <c r="AD31" i="5"/>
  <c r="V31" i="5"/>
  <c r="F31" i="5"/>
  <c r="CB30" i="5"/>
  <c r="CA30" i="5"/>
  <c r="BT30" i="5"/>
  <c r="BS30" i="5"/>
  <c r="BL30" i="5"/>
  <c r="BK30" i="5"/>
  <c r="BD30" i="5"/>
  <c r="BC30" i="5"/>
  <c r="AV30" i="5"/>
  <c r="AU30" i="5"/>
  <c r="AN30" i="5"/>
  <c r="AM30" i="5"/>
  <c r="AF30" i="5"/>
  <c r="AE30" i="5"/>
  <c r="X30" i="5"/>
  <c r="W30" i="5"/>
  <c r="P30" i="5"/>
  <c r="O30" i="5"/>
  <c r="H30" i="5"/>
  <c r="AL101" i="5" s="1"/>
  <c r="G30" i="5"/>
  <c r="CB88" i="5"/>
  <c r="CA88" i="5"/>
  <c r="BT88" i="5"/>
  <c r="BS88" i="5"/>
  <c r="BL88" i="5"/>
  <c r="BK88" i="5"/>
  <c r="BD88" i="5"/>
  <c r="BC88" i="5"/>
  <c r="AV88" i="5"/>
  <c r="AU88" i="5"/>
  <c r="AN88" i="5"/>
  <c r="AM88" i="5"/>
  <c r="AF88" i="5"/>
  <c r="AE88" i="5"/>
  <c r="X88" i="5"/>
  <c r="W88" i="5"/>
  <c r="P88" i="5"/>
  <c r="O88" i="5"/>
  <c r="CB70" i="5"/>
  <c r="CA70" i="5"/>
  <c r="BT70" i="5"/>
  <c r="BS70" i="5"/>
  <c r="BL70" i="5"/>
  <c r="BK70" i="5"/>
  <c r="BD70" i="5"/>
  <c r="BC70" i="5"/>
  <c r="AV70" i="5"/>
  <c r="AU70" i="5"/>
  <c r="AN70" i="5"/>
  <c r="AM70" i="5"/>
  <c r="AF70" i="5"/>
  <c r="AE70" i="5"/>
  <c r="X70" i="5"/>
  <c r="W70" i="5"/>
  <c r="P70" i="5"/>
  <c r="O70" i="5"/>
  <c r="H88" i="5"/>
  <c r="G88" i="5"/>
  <c r="H70" i="5"/>
  <c r="G70" i="5"/>
  <c r="BW54" i="5"/>
  <c r="BZ86" i="5"/>
  <c r="BX86" i="5"/>
  <c r="BW86" i="5"/>
  <c r="BZ85" i="5"/>
  <c r="BX85" i="5"/>
  <c r="BW85" i="5"/>
  <c r="BZ84" i="5"/>
  <c r="BX84" i="5"/>
  <c r="BW84" i="5"/>
  <c r="BZ83" i="5"/>
  <c r="BX83" i="5"/>
  <c r="BW83" i="5"/>
  <c r="BZ82" i="5"/>
  <c r="BX82" i="5"/>
  <c r="BW82" i="5"/>
  <c r="BZ81" i="5"/>
  <c r="BX81" i="5"/>
  <c r="BW81" i="5"/>
  <c r="BZ80" i="5"/>
  <c r="BX80" i="5"/>
  <c r="BW80" i="5"/>
  <c r="BZ79" i="5"/>
  <c r="BX79" i="5"/>
  <c r="BW79" i="5"/>
  <c r="BZ78" i="5"/>
  <c r="BX78" i="5"/>
  <c r="BW78" i="5"/>
  <c r="BZ77" i="5"/>
  <c r="BX77" i="5"/>
  <c r="BW77" i="5"/>
  <c r="BZ76" i="5"/>
  <c r="BX76" i="5"/>
  <c r="BW76" i="5"/>
  <c r="BZ75" i="5"/>
  <c r="BX75" i="5"/>
  <c r="BW75" i="5"/>
  <c r="BZ68" i="5"/>
  <c r="BX68" i="5"/>
  <c r="BW68" i="5"/>
  <c r="BZ67" i="5"/>
  <c r="BX67" i="5"/>
  <c r="BW67" i="5"/>
  <c r="BZ66" i="5"/>
  <c r="BX66" i="5"/>
  <c r="BW66" i="5"/>
  <c r="BZ65" i="5"/>
  <c r="BX65" i="5"/>
  <c r="BW65" i="5"/>
  <c r="BZ64" i="5"/>
  <c r="BX64" i="5"/>
  <c r="BW64" i="5"/>
  <c r="BZ63" i="5"/>
  <c r="BX63" i="5"/>
  <c r="BW63" i="5"/>
  <c r="BZ62" i="5"/>
  <c r="BX62" i="5"/>
  <c r="BW62" i="5"/>
  <c r="BZ61" i="5"/>
  <c r="BX61" i="5"/>
  <c r="BW61" i="5"/>
  <c r="BZ60" i="5"/>
  <c r="BX60" i="5"/>
  <c r="BW60" i="5"/>
  <c r="BZ59" i="5"/>
  <c r="BX59" i="5"/>
  <c r="BW59" i="5"/>
  <c r="BZ58" i="5"/>
  <c r="BX58" i="5"/>
  <c r="BW58" i="5"/>
  <c r="BZ57" i="5"/>
  <c r="BX57" i="5"/>
  <c r="BW57" i="5"/>
  <c r="F90" i="1"/>
  <c r="F89" i="1"/>
  <c r="F86" i="1"/>
  <c r="F85" i="1"/>
  <c r="D87" i="1"/>
  <c r="D88" i="1"/>
  <c r="D89" i="1"/>
  <c r="D90" i="1"/>
  <c r="D91" i="1"/>
  <c r="D86" i="1"/>
  <c r="D85" i="1"/>
  <c r="D84" i="1"/>
  <c r="D83" i="1"/>
  <c r="F88" i="1"/>
  <c r="C12" i="1"/>
  <c r="B82" i="1" s="1"/>
  <c r="D12" i="1"/>
  <c r="B83" i="1" s="1"/>
  <c r="E12" i="1"/>
  <c r="B84" i="1" s="1"/>
  <c r="F12" i="1"/>
  <c r="B85" i="1" s="1"/>
  <c r="G12" i="1"/>
  <c r="B86" i="1" s="1"/>
  <c r="H12" i="1"/>
  <c r="B87" i="1" s="1"/>
  <c r="I12" i="1"/>
  <c r="B88" i="1" s="1"/>
  <c r="J12" i="1"/>
  <c r="B89" i="1" s="1"/>
  <c r="K12" i="1"/>
  <c r="B90" i="1" s="1"/>
  <c r="L12" i="1"/>
  <c r="B91" i="1" s="1"/>
  <c r="D82" i="1"/>
  <c r="B110" i="5" l="1"/>
  <c r="B148" i="5" s="1"/>
  <c r="C148" i="5" s="1"/>
  <c r="CA90" i="5"/>
  <c r="CA93" i="5" s="1"/>
  <c r="BZ90" i="5"/>
  <c r="BY90" i="5"/>
  <c r="BX90" i="5"/>
  <c r="BW90" i="5"/>
  <c r="CB90" i="5"/>
  <c r="CB93" i="5" s="1"/>
  <c r="AE101" i="5"/>
  <c r="D30" i="5"/>
  <c r="J101" i="5" s="1"/>
  <c r="AO18" i="5"/>
  <c r="AW44" i="5"/>
  <c r="I121" i="5"/>
  <c r="D121" i="5"/>
  <c r="I122" i="5"/>
  <c r="D122" i="5"/>
  <c r="D123" i="5"/>
  <c r="I123" i="5"/>
  <c r="I124" i="5"/>
  <c r="D124" i="5"/>
  <c r="I125" i="5"/>
  <c r="D125" i="5"/>
  <c r="I126" i="5"/>
  <c r="D126" i="5"/>
  <c r="D127" i="5"/>
  <c r="I127" i="5"/>
  <c r="I128" i="5"/>
  <c r="D128" i="5"/>
  <c r="I129" i="5"/>
  <c r="D129" i="5"/>
  <c r="I120" i="5"/>
  <c r="D120" i="5"/>
  <c r="I110" i="5"/>
  <c r="P110" i="5" s="1"/>
  <c r="W110" i="5" s="1"/>
  <c r="AD110" i="5" s="1"/>
  <c r="AK110" i="5" s="1"/>
  <c r="D110" i="5"/>
  <c r="K110" i="5" s="1"/>
  <c r="R110" i="5" s="1"/>
  <c r="Y110" i="5" s="1"/>
  <c r="AF110" i="5" s="1"/>
  <c r="AM110" i="5" s="1"/>
  <c r="AO40" i="5"/>
  <c r="AW40" i="5"/>
  <c r="CC22" i="5"/>
  <c r="F87" i="1"/>
  <c r="AO108" i="5"/>
  <c r="AO105" i="5"/>
  <c r="S48" i="5"/>
  <c r="C122" i="5" s="1"/>
  <c r="AI30" i="5"/>
  <c r="C105" i="5" s="1"/>
  <c r="AQ48" i="5"/>
  <c r="C125" i="5" s="1"/>
  <c r="BE36" i="5"/>
  <c r="I18" i="5"/>
  <c r="Y23" i="5"/>
  <c r="AW23" i="5"/>
  <c r="BE23" i="5"/>
  <c r="BE37" i="5"/>
  <c r="BM41" i="5"/>
  <c r="CC23" i="5"/>
  <c r="U30" i="5"/>
  <c r="Q103" i="5" s="1"/>
  <c r="AC30" i="5"/>
  <c r="Q104" i="5" s="1"/>
  <c r="AK48" i="5"/>
  <c r="Q124" i="5" s="1"/>
  <c r="BA30" i="5"/>
  <c r="Q107" i="5" s="1"/>
  <c r="BA48" i="5"/>
  <c r="Q126" i="5" s="1"/>
  <c r="BI48" i="5"/>
  <c r="Q127" i="5" s="1"/>
  <c r="BQ30" i="5"/>
  <c r="Q109" i="5" s="1"/>
  <c r="I21" i="5"/>
  <c r="I39" i="5"/>
  <c r="I43" i="5"/>
  <c r="Q21" i="5"/>
  <c r="Q39" i="5"/>
  <c r="Q43" i="5"/>
  <c r="Y17" i="5"/>
  <c r="Y21" i="5"/>
  <c r="Y25" i="5"/>
  <c r="Y43" i="5"/>
  <c r="AG43" i="5"/>
  <c r="AO17" i="5"/>
  <c r="AO25" i="5"/>
  <c r="AO39" i="5"/>
  <c r="AO43" i="5"/>
  <c r="AW21" i="5"/>
  <c r="AW25" i="5"/>
  <c r="BE21" i="5"/>
  <c r="BE25" i="5"/>
  <c r="BE39" i="5"/>
  <c r="BE43" i="5"/>
  <c r="BM17" i="5"/>
  <c r="BM21" i="5"/>
  <c r="BM25" i="5"/>
  <c r="BM39" i="5"/>
  <c r="BM43" i="5"/>
  <c r="BU35" i="5"/>
  <c r="BU39" i="5"/>
  <c r="BU43" i="5"/>
  <c r="CC35" i="5"/>
  <c r="CC63" i="5"/>
  <c r="CC77" i="5"/>
  <c r="CC85" i="5"/>
  <c r="Q36" i="5"/>
  <c r="Y40" i="5"/>
  <c r="AG36" i="5"/>
  <c r="AG40" i="5"/>
  <c r="AG44" i="5"/>
  <c r="AO22" i="5"/>
  <c r="AO26" i="5"/>
  <c r="AW18" i="5"/>
  <c r="AW26" i="5"/>
  <c r="BE18" i="5"/>
  <c r="BE22" i="5"/>
  <c r="BE26" i="5"/>
  <c r="BE40" i="5"/>
  <c r="BE44" i="5"/>
  <c r="BM44" i="5"/>
  <c r="BU36" i="5"/>
  <c r="BU40" i="5"/>
  <c r="BU44" i="5"/>
  <c r="CC18" i="5"/>
  <c r="CC26" i="5"/>
  <c r="CC36" i="5"/>
  <c r="CC40" i="5"/>
  <c r="CC44" i="5"/>
  <c r="CC59" i="5"/>
  <c r="CC67" i="5"/>
  <c r="CC81" i="5"/>
  <c r="BR48" i="5"/>
  <c r="X128" i="5" s="1"/>
  <c r="BZ30" i="5"/>
  <c r="X110" i="5" s="1"/>
  <c r="BZ48" i="5"/>
  <c r="X129" i="5" s="1"/>
  <c r="CC58" i="5"/>
  <c r="CC62" i="5"/>
  <c r="CC66" i="5"/>
  <c r="CC76" i="5"/>
  <c r="CC80" i="5"/>
  <c r="CC84" i="5"/>
  <c r="L48" i="5"/>
  <c r="J121" i="5" s="1"/>
  <c r="AJ48" i="5"/>
  <c r="J124" i="5" s="1"/>
  <c r="AR30" i="5"/>
  <c r="J106" i="5" s="1"/>
  <c r="AZ30" i="5"/>
  <c r="J107" i="5" s="1"/>
  <c r="AZ48" i="5"/>
  <c r="J126" i="5" s="1"/>
  <c r="BH30" i="5"/>
  <c r="J108" i="5" s="1"/>
  <c r="BH48" i="5"/>
  <c r="J127" i="5" s="1"/>
  <c r="AD30" i="5"/>
  <c r="X104" i="5" s="1"/>
  <c r="AT30" i="5"/>
  <c r="X106" i="5" s="1"/>
  <c r="BJ48" i="5"/>
  <c r="X127" i="5" s="1"/>
  <c r="Q26" i="5"/>
  <c r="Q40" i="5"/>
  <c r="Q44" i="5"/>
  <c r="AW22" i="5"/>
  <c r="AW36" i="5"/>
  <c r="I23" i="5"/>
  <c r="I27" i="5"/>
  <c r="I37" i="5"/>
  <c r="I41" i="5"/>
  <c r="Q37" i="5"/>
  <c r="Q45" i="5"/>
  <c r="Y19" i="5"/>
  <c r="Y27" i="5"/>
  <c r="Y37" i="5"/>
  <c r="Y41" i="5"/>
  <c r="AG19" i="5"/>
  <c r="AG27" i="5"/>
  <c r="AG41" i="5"/>
  <c r="AO37" i="5"/>
  <c r="AO41" i="5"/>
  <c r="AO45" i="5"/>
  <c r="AW19" i="5"/>
  <c r="AW27" i="5"/>
  <c r="BE19" i="5"/>
  <c r="BE27" i="5"/>
  <c r="BE41" i="5"/>
  <c r="BE45" i="5"/>
  <c r="BM19" i="5"/>
  <c r="BM23" i="5"/>
  <c r="BM27" i="5"/>
  <c r="BM45" i="5"/>
  <c r="BU23" i="5"/>
  <c r="BU27" i="5"/>
  <c r="BU41" i="5"/>
  <c r="BU45" i="5"/>
  <c r="CC19" i="5"/>
  <c r="CC27" i="5"/>
  <c r="CC37" i="5"/>
  <c r="CC41" i="5"/>
  <c r="CC45" i="5"/>
  <c r="Q46" i="5"/>
  <c r="Y24" i="5"/>
  <c r="Y38" i="5"/>
  <c r="Y46" i="5"/>
  <c r="AO20" i="5"/>
  <c r="AO24" i="5"/>
  <c r="AO28" i="5"/>
  <c r="AO46" i="5"/>
  <c r="AW20" i="5"/>
  <c r="AW24" i="5"/>
  <c r="AW38" i="5"/>
  <c r="AW42" i="5"/>
  <c r="AW46" i="5"/>
  <c r="BE28" i="5"/>
  <c r="BE42" i="5"/>
  <c r="BE46" i="5"/>
  <c r="BM46" i="5"/>
  <c r="BQ48" i="5"/>
  <c r="Q128" i="5" s="1"/>
  <c r="CC20" i="5"/>
  <c r="BB48" i="5"/>
  <c r="X126" i="5" s="1"/>
  <c r="AO104" i="5"/>
  <c r="BM36" i="5"/>
  <c r="BM40" i="5"/>
  <c r="CC60" i="5"/>
  <c r="CC64" i="5"/>
  <c r="CC78" i="5"/>
  <c r="CC82" i="5"/>
  <c r="CC68" i="5"/>
  <c r="CC86" i="5"/>
  <c r="I22" i="5"/>
  <c r="BW70" i="5"/>
  <c r="E110" i="5" s="1"/>
  <c r="CC61" i="5"/>
  <c r="CC65" i="5"/>
  <c r="BW88" i="5"/>
  <c r="E129" i="5" s="1"/>
  <c r="CC79" i="5"/>
  <c r="CC83" i="5"/>
  <c r="BZ70" i="5"/>
  <c r="Z110" i="5" s="1"/>
  <c r="BX70" i="5"/>
  <c r="L110" i="5" s="1"/>
  <c r="BX88" i="5"/>
  <c r="L129" i="5" s="1"/>
  <c r="BY70" i="5"/>
  <c r="S110" i="5" s="1"/>
  <c r="BY88" i="5"/>
  <c r="S129" i="5" s="1"/>
  <c r="I38" i="5"/>
  <c r="CC24" i="5"/>
  <c r="CC28" i="5"/>
  <c r="CC38" i="5"/>
  <c r="CC42" i="5"/>
  <c r="CC46" i="5"/>
  <c r="AA48" i="5"/>
  <c r="C123" i="5" s="1"/>
  <c r="BZ88" i="5"/>
  <c r="Z129" i="5" s="1"/>
  <c r="Q25" i="5"/>
  <c r="C30" i="5"/>
  <c r="C101" i="5" s="1"/>
  <c r="Q27" i="5"/>
  <c r="CC57" i="5"/>
  <c r="CC75" i="5"/>
  <c r="S30" i="5"/>
  <c r="C103" i="5" s="1"/>
  <c r="BW48" i="5"/>
  <c r="C129" i="5" s="1"/>
  <c r="F129" i="5" s="1"/>
  <c r="F48" i="5"/>
  <c r="X120" i="5" s="1"/>
  <c r="N30" i="5"/>
  <c r="X102" i="5" s="1"/>
  <c r="N48" i="5"/>
  <c r="X121" i="5" s="1"/>
  <c r="Q41" i="5"/>
  <c r="Y39" i="5"/>
  <c r="AG21" i="5"/>
  <c r="AG25" i="5"/>
  <c r="AW39" i="5"/>
  <c r="AW43" i="5"/>
  <c r="BU21" i="5"/>
  <c r="BU25" i="5"/>
  <c r="CC21" i="5"/>
  <c r="CC25" i="5"/>
  <c r="BX48" i="5"/>
  <c r="J129" i="5" s="1"/>
  <c r="M129" i="5" s="1"/>
  <c r="CC43" i="5"/>
  <c r="BE38" i="5"/>
  <c r="I20" i="5"/>
  <c r="I24" i="5"/>
  <c r="I28" i="5"/>
  <c r="C48" i="5"/>
  <c r="C120" i="5" s="1"/>
  <c r="I42" i="5"/>
  <c r="I46" i="5"/>
  <c r="Q20" i="5"/>
  <c r="Q24" i="5"/>
  <c r="Q28" i="5"/>
  <c r="Q38" i="5"/>
  <c r="Q42" i="5"/>
  <c r="AK30" i="5"/>
  <c r="Q105" i="5" s="1"/>
  <c r="BM38" i="5"/>
  <c r="AG35" i="5"/>
  <c r="AT48" i="5"/>
  <c r="X125" i="5" s="1"/>
  <c r="CC17" i="5"/>
  <c r="BY30" i="5"/>
  <c r="Q110" i="5" s="1"/>
  <c r="Y18" i="5"/>
  <c r="Y22" i="5"/>
  <c r="Y26" i="5"/>
  <c r="Y36" i="5"/>
  <c r="Y44" i="5"/>
  <c r="AG18" i="5"/>
  <c r="AG22" i="5"/>
  <c r="AG26" i="5"/>
  <c r="AH105" i="5"/>
  <c r="AI48" i="5"/>
  <c r="C124" i="5" s="1"/>
  <c r="AO44" i="5"/>
  <c r="AO106" i="5"/>
  <c r="AH109" i="5"/>
  <c r="BG30" i="5"/>
  <c r="C108" i="5" s="1"/>
  <c r="BM22" i="5"/>
  <c r="BM26" i="5"/>
  <c r="BO30" i="5"/>
  <c r="C109" i="5" s="1"/>
  <c r="BU22" i="5"/>
  <c r="BU26" i="5"/>
  <c r="AH106" i="5"/>
  <c r="AO103" i="5"/>
  <c r="I25" i="5"/>
  <c r="AS30" i="5"/>
  <c r="Q106" i="5" s="1"/>
  <c r="Q23" i="5"/>
  <c r="AD48" i="5"/>
  <c r="X123" i="5" s="1"/>
  <c r="AO109" i="5"/>
  <c r="M30" i="5"/>
  <c r="Q102" i="5" s="1"/>
  <c r="BG48" i="5"/>
  <c r="C127" i="5" s="1"/>
  <c r="BO48" i="5"/>
  <c r="C128" i="5" s="1"/>
  <c r="Q17" i="5"/>
  <c r="I45" i="5"/>
  <c r="I26" i="5"/>
  <c r="U48" i="5"/>
  <c r="Q122" i="5" s="1"/>
  <c r="Y45" i="5"/>
  <c r="AG23" i="5"/>
  <c r="AG37" i="5"/>
  <c r="AG45" i="5"/>
  <c r="AS48" i="5"/>
  <c r="Q125" i="5" s="1"/>
  <c r="AW41" i="5"/>
  <c r="AW45" i="5"/>
  <c r="BI30" i="5"/>
  <c r="Q108" i="5" s="1"/>
  <c r="BU19" i="5"/>
  <c r="E30" i="5"/>
  <c r="Q101" i="5" s="1"/>
  <c r="I36" i="5"/>
  <c r="I40" i="5"/>
  <c r="I44" i="5"/>
  <c r="L30" i="5"/>
  <c r="J102" i="5" s="1"/>
  <c r="Q22" i="5"/>
  <c r="V48" i="5"/>
  <c r="X122" i="5" s="1"/>
  <c r="AO19" i="5"/>
  <c r="AO23" i="5"/>
  <c r="AO27" i="5"/>
  <c r="AL48" i="5"/>
  <c r="X124" i="5" s="1"/>
  <c r="BB30" i="5"/>
  <c r="X107" i="5" s="1"/>
  <c r="BR30" i="5"/>
  <c r="X109" i="5" s="1"/>
  <c r="M48" i="5"/>
  <c r="Q121" i="5" s="1"/>
  <c r="Y20" i="5"/>
  <c r="Y28" i="5"/>
  <c r="Y42" i="5"/>
  <c r="AG20" i="5"/>
  <c r="AG24" i="5"/>
  <c r="AG28" i="5"/>
  <c r="AG38" i="5"/>
  <c r="AG42" i="5"/>
  <c r="AG46" i="5"/>
  <c r="AO38" i="5"/>
  <c r="AO42" i="5"/>
  <c r="AW28" i="5"/>
  <c r="BE24" i="5"/>
  <c r="BM20" i="5"/>
  <c r="BM24" i="5"/>
  <c r="BM28" i="5"/>
  <c r="BM42" i="5"/>
  <c r="BN41" i="5" s="1"/>
  <c r="BU20" i="5"/>
  <c r="BU24" i="5"/>
  <c r="BU28" i="5"/>
  <c r="T30" i="5"/>
  <c r="J103" i="5" s="1"/>
  <c r="BE20" i="5"/>
  <c r="BU38" i="5"/>
  <c r="BU42" i="5"/>
  <c r="BU46" i="5"/>
  <c r="CC39" i="5"/>
  <c r="BX30" i="5"/>
  <c r="J110" i="5" s="1"/>
  <c r="BP48" i="5"/>
  <c r="J128" i="5" s="1"/>
  <c r="BU37" i="5"/>
  <c r="BU18" i="5"/>
  <c r="BP30" i="5"/>
  <c r="J109" i="5" s="1"/>
  <c r="BM37" i="5"/>
  <c r="BM18" i="5"/>
  <c r="AY48" i="5"/>
  <c r="C126" i="5" s="1"/>
  <c r="BE35" i="5"/>
  <c r="AH108" i="5"/>
  <c r="AO107" i="5"/>
  <c r="AY30" i="5"/>
  <c r="C107" i="5" s="1"/>
  <c r="AW37" i="5"/>
  <c r="AR48" i="5"/>
  <c r="J125" i="5" s="1"/>
  <c r="AQ30" i="5"/>
  <c r="C106" i="5" s="1"/>
  <c r="AO36" i="5"/>
  <c r="AO21" i="5"/>
  <c r="AC48" i="5"/>
  <c r="Q123" i="5" s="1"/>
  <c r="AG39" i="5"/>
  <c r="AA30" i="5"/>
  <c r="C104" i="5" s="1"/>
  <c r="AG17" i="5"/>
  <c r="T48" i="5"/>
  <c r="J122" i="5" s="1"/>
  <c r="Q35" i="5"/>
  <c r="Q18" i="5"/>
  <c r="Q19" i="5"/>
  <c r="E48" i="5"/>
  <c r="Q120" i="5" s="1"/>
  <c r="D48" i="5"/>
  <c r="J120" i="5" s="1"/>
  <c r="I35" i="5"/>
  <c r="AO35" i="5"/>
  <c r="AW17" i="5"/>
  <c r="K30" i="5"/>
  <c r="C102" i="5" s="1"/>
  <c r="BW30" i="5"/>
  <c r="C110" i="5" s="1"/>
  <c r="AB30" i="5"/>
  <c r="J104" i="5" s="1"/>
  <c r="BM35" i="5"/>
  <c r="BU17" i="5"/>
  <c r="I17" i="5"/>
  <c r="BJ30" i="5"/>
  <c r="X108" i="5" s="1"/>
  <c r="Y35" i="5"/>
  <c r="AW35" i="5"/>
  <c r="K48" i="5"/>
  <c r="C121" i="5" s="1"/>
  <c r="BE17" i="5"/>
  <c r="AB48" i="5"/>
  <c r="J123" i="5" s="1"/>
  <c r="BY48" i="5"/>
  <c r="Q129" i="5" s="1"/>
  <c r="T129" i="5" s="1"/>
  <c r="AJ30" i="5"/>
  <c r="J105" i="5" s="1"/>
  <c r="V30" i="5"/>
  <c r="X103" i="5" s="1"/>
  <c r="AL30" i="5"/>
  <c r="X105" i="5" s="1"/>
  <c r="B57" i="5"/>
  <c r="B17" i="5" s="1"/>
  <c r="B14" i="1"/>
  <c r="AK14" i="1"/>
  <c r="AJ15" i="1"/>
  <c r="AK15" i="1" s="1"/>
  <c r="B15" i="1" s="1"/>
  <c r="B58" i="5" s="1"/>
  <c r="B18" i="5" s="1"/>
  <c r="AJ16" i="1"/>
  <c r="AK16" i="1" s="1"/>
  <c r="B16" i="1" s="1"/>
  <c r="B59" i="5" s="1"/>
  <c r="B19" i="5" s="1"/>
  <c r="AJ17" i="1"/>
  <c r="AK17" i="1" s="1"/>
  <c r="B17" i="1" s="1"/>
  <c r="B60" i="5" s="1"/>
  <c r="B20" i="5" s="1"/>
  <c r="AJ18" i="1"/>
  <c r="AK18" i="1" s="1"/>
  <c r="B18" i="1" s="1"/>
  <c r="B61" i="5" s="1"/>
  <c r="B21" i="5" s="1"/>
  <c r="AJ19" i="1"/>
  <c r="AK19" i="1" s="1"/>
  <c r="B19" i="1" s="1"/>
  <c r="B62" i="5" s="1"/>
  <c r="B22" i="5" s="1"/>
  <c r="AJ20" i="1"/>
  <c r="AK20" i="1" s="1"/>
  <c r="B20" i="1" s="1"/>
  <c r="B63" i="5" s="1"/>
  <c r="B23" i="5" s="1"/>
  <c r="AJ21" i="1"/>
  <c r="AK21" i="1" s="1"/>
  <c r="B21" i="1" s="1"/>
  <c r="B64" i="5" s="1"/>
  <c r="B24" i="5" s="1"/>
  <c r="AJ22" i="1"/>
  <c r="AK22" i="1" s="1"/>
  <c r="B22" i="1" s="1"/>
  <c r="B65" i="5" s="1"/>
  <c r="B25" i="5" s="1"/>
  <c r="AJ23" i="1"/>
  <c r="AK23" i="1" s="1"/>
  <c r="B23" i="1" s="1"/>
  <c r="B66" i="5" s="1"/>
  <c r="B26" i="5" s="1"/>
  <c r="AJ24" i="1"/>
  <c r="AK24" i="1" s="1"/>
  <c r="B24" i="1" s="1"/>
  <c r="B67" i="5" s="1"/>
  <c r="B27" i="5" s="1"/>
  <c r="AJ25" i="1"/>
  <c r="AK25" i="1" s="1"/>
  <c r="B25" i="1" s="1"/>
  <c r="B68" i="5" s="1"/>
  <c r="B28" i="5" s="1"/>
  <c r="AJ26" i="1"/>
  <c r="AK26" i="1" s="1"/>
  <c r="AJ27" i="1"/>
  <c r="AK27" i="1" s="1"/>
  <c r="AJ28" i="1"/>
  <c r="AK28" i="1" s="1"/>
  <c r="AJ32" i="1"/>
  <c r="AK32" i="1" s="1"/>
  <c r="B32" i="1" s="1"/>
  <c r="B75" i="5" s="1"/>
  <c r="B35" i="5" s="1"/>
  <c r="AJ33" i="1"/>
  <c r="AK33" i="1" s="1"/>
  <c r="B33" i="1" s="1"/>
  <c r="B76" i="5" s="1"/>
  <c r="B36" i="5" s="1"/>
  <c r="AJ34" i="1"/>
  <c r="AK34" i="1" s="1"/>
  <c r="B34" i="1" s="1"/>
  <c r="B77" i="5" s="1"/>
  <c r="B37" i="5" s="1"/>
  <c r="AJ35" i="1"/>
  <c r="AK35" i="1" s="1"/>
  <c r="B35" i="1" s="1"/>
  <c r="B78" i="5" s="1"/>
  <c r="B38" i="5" s="1"/>
  <c r="AJ36" i="1"/>
  <c r="AK36" i="1" s="1"/>
  <c r="B36" i="1" s="1"/>
  <c r="B79" i="5" s="1"/>
  <c r="B39" i="5" s="1"/>
  <c r="AJ37" i="1"/>
  <c r="AK37" i="1" s="1"/>
  <c r="B37" i="1" s="1"/>
  <c r="B80" i="5" s="1"/>
  <c r="B40" i="5" s="1"/>
  <c r="AJ38" i="1"/>
  <c r="AK38" i="1" s="1"/>
  <c r="B38" i="1" s="1"/>
  <c r="B81" i="5" s="1"/>
  <c r="B41" i="5" s="1"/>
  <c r="AJ39" i="1"/>
  <c r="AK39" i="1" s="1"/>
  <c r="B39" i="1" s="1"/>
  <c r="B82" i="5" s="1"/>
  <c r="B42" i="5" s="1"/>
  <c r="AJ40" i="1"/>
  <c r="AK40" i="1" s="1"/>
  <c r="B40" i="1" s="1"/>
  <c r="B83" i="5" s="1"/>
  <c r="B43" i="5" s="1"/>
  <c r="AJ41" i="1"/>
  <c r="AK41" i="1" s="1"/>
  <c r="B41" i="1" s="1"/>
  <c r="B84" i="5" s="1"/>
  <c r="B44" i="5" s="1"/>
  <c r="AJ42" i="1"/>
  <c r="AK42" i="1" s="1"/>
  <c r="B42" i="1" s="1"/>
  <c r="B85" i="5" s="1"/>
  <c r="B45" i="5" s="1"/>
  <c r="AJ43" i="1"/>
  <c r="AK43" i="1" s="1"/>
  <c r="B43" i="1" s="1"/>
  <c r="B86" i="5" s="1"/>
  <c r="B46" i="5" s="1"/>
  <c r="AJ14" i="1"/>
  <c r="X45" i="1"/>
  <c r="Y45" i="1" s="1"/>
  <c r="W45" i="1"/>
  <c r="V45" i="1"/>
  <c r="U45" i="1"/>
  <c r="T45" i="1"/>
  <c r="S45" i="1"/>
  <c r="R45" i="1"/>
  <c r="Q45" i="1"/>
  <c r="P45" i="1"/>
  <c r="O45" i="1"/>
  <c r="Y43" i="1"/>
  <c r="Y42" i="1"/>
  <c r="Z42" i="1" s="1"/>
  <c r="Y41" i="1"/>
  <c r="Y40" i="1"/>
  <c r="Y39" i="1"/>
  <c r="Y38" i="1"/>
  <c r="Y37" i="1"/>
  <c r="Y36" i="1"/>
  <c r="Y35" i="1"/>
  <c r="Y34" i="1"/>
  <c r="Z34" i="1" s="1"/>
  <c r="Y33" i="1"/>
  <c r="Y32" i="1"/>
  <c r="X27" i="1"/>
  <c r="W27" i="1"/>
  <c r="V27" i="1"/>
  <c r="U27" i="1"/>
  <c r="T27" i="1"/>
  <c r="S27" i="1"/>
  <c r="R27" i="1"/>
  <c r="Q27" i="1"/>
  <c r="E84" i="1" s="1"/>
  <c r="P27" i="1"/>
  <c r="O27" i="1"/>
  <c r="Y25" i="1"/>
  <c r="Y24" i="1"/>
  <c r="Y23" i="1"/>
  <c r="Y22" i="1"/>
  <c r="Y21" i="1"/>
  <c r="Y20" i="1"/>
  <c r="Y19" i="1"/>
  <c r="Y18" i="1"/>
  <c r="Y17" i="1"/>
  <c r="Y16" i="1"/>
  <c r="Y15" i="1"/>
  <c r="Y14" i="1"/>
  <c r="K129" i="5" l="1"/>
  <c r="D148" i="5"/>
  <c r="E148" i="5" s="1"/>
  <c r="K121" i="5"/>
  <c r="P129" i="5"/>
  <c r="I148" i="5"/>
  <c r="J148" i="5" s="1"/>
  <c r="P121" i="5"/>
  <c r="K128" i="5"/>
  <c r="P128" i="5"/>
  <c r="P127" i="5"/>
  <c r="K127" i="5"/>
  <c r="K126" i="5"/>
  <c r="P126" i="5"/>
  <c r="K125" i="5"/>
  <c r="P125" i="5"/>
  <c r="K124" i="5"/>
  <c r="P124" i="5"/>
  <c r="P123" i="5"/>
  <c r="K123" i="5"/>
  <c r="F148" i="5"/>
  <c r="K122" i="5"/>
  <c r="P122" i="5"/>
  <c r="AA129" i="5"/>
  <c r="K120" i="5"/>
  <c r="P120" i="5"/>
  <c r="BF45" i="5"/>
  <c r="BF23" i="5"/>
  <c r="BF19" i="5"/>
  <c r="AP17" i="5"/>
  <c r="AX43" i="5"/>
  <c r="CD39" i="5"/>
  <c r="Z17" i="5"/>
  <c r="J23" i="5"/>
  <c r="BN21" i="5"/>
  <c r="CD67" i="5"/>
  <c r="Z43" i="5"/>
  <c r="Z14" i="1"/>
  <c r="Z25" i="5"/>
  <c r="Z16" i="1"/>
  <c r="BN27" i="5"/>
  <c r="BV39" i="5"/>
  <c r="BF21" i="5"/>
  <c r="AX25" i="5"/>
  <c r="BN43" i="5"/>
  <c r="CD17" i="5"/>
  <c r="R21" i="5"/>
  <c r="AH35" i="5"/>
  <c r="AX39" i="5"/>
  <c r="R19" i="5"/>
  <c r="CD37" i="5"/>
  <c r="AP19" i="5"/>
  <c r="R23" i="5"/>
  <c r="CD23" i="5"/>
  <c r="BN23" i="5"/>
  <c r="AX45" i="5"/>
  <c r="CD83" i="5"/>
  <c r="BN25" i="5"/>
  <c r="BF43" i="5"/>
  <c r="BF37" i="5"/>
  <c r="AH39" i="5"/>
  <c r="R25" i="5"/>
  <c r="BF27" i="5"/>
  <c r="CD43" i="5"/>
  <c r="J37" i="5"/>
  <c r="CD25" i="5"/>
  <c r="CD35" i="5"/>
  <c r="AP39" i="5"/>
  <c r="BF35" i="5"/>
  <c r="AH25" i="5"/>
  <c r="Z37" i="5"/>
  <c r="CD85" i="5"/>
  <c r="AH17" i="5"/>
  <c r="AH43" i="5"/>
  <c r="BN39" i="5"/>
  <c r="BF41" i="5"/>
  <c r="Z23" i="5"/>
  <c r="CD81" i="5"/>
  <c r="J39" i="5"/>
  <c r="AP43" i="5"/>
  <c r="CD41" i="5"/>
  <c r="CD63" i="5"/>
  <c r="J43" i="5"/>
  <c r="AO110" i="5"/>
  <c r="AH110" i="5"/>
  <c r="BN17" i="5"/>
  <c r="AH104" i="5"/>
  <c r="AH102" i="5"/>
  <c r="AP41" i="5"/>
  <c r="AX23" i="5"/>
  <c r="R43" i="5"/>
  <c r="BV35" i="5"/>
  <c r="J21" i="5"/>
  <c r="AX19" i="5"/>
  <c r="R39" i="5"/>
  <c r="Z39" i="5"/>
  <c r="BN45" i="5"/>
  <c r="Z41" i="5"/>
  <c r="BF39" i="5"/>
  <c r="BF25" i="5"/>
  <c r="BV43" i="5"/>
  <c r="AP25" i="5"/>
  <c r="Z21" i="5"/>
  <c r="J27" i="5"/>
  <c r="AX41" i="5"/>
  <c r="CD79" i="5"/>
  <c r="CD19" i="5"/>
  <c r="R45" i="5"/>
  <c r="AP23" i="5"/>
  <c r="BN19" i="5"/>
  <c r="CD77" i="5"/>
  <c r="CD59" i="5"/>
  <c r="CD27" i="5"/>
  <c r="CD61" i="5"/>
  <c r="J45" i="5"/>
  <c r="Z27" i="5"/>
  <c r="BV27" i="5"/>
  <c r="CD65" i="5"/>
  <c r="R37" i="5"/>
  <c r="J41" i="5"/>
  <c r="AX27" i="5"/>
  <c r="AP27" i="5"/>
  <c r="Z45" i="5"/>
  <c r="AP45" i="5"/>
  <c r="AH19" i="5"/>
  <c r="BV37" i="5"/>
  <c r="AH27" i="5"/>
  <c r="J25" i="5"/>
  <c r="AX21" i="5"/>
  <c r="BV23" i="5"/>
  <c r="CD45" i="5"/>
  <c r="AH37" i="5"/>
  <c r="AH107" i="5"/>
  <c r="AP37" i="5"/>
  <c r="AH23" i="5"/>
  <c r="AX37" i="5"/>
  <c r="BV45" i="5"/>
  <c r="BE48" i="5"/>
  <c r="BV41" i="5"/>
  <c r="AH41" i="5"/>
  <c r="R17" i="5"/>
  <c r="AO30" i="5"/>
  <c r="Q48" i="5"/>
  <c r="BU48" i="5"/>
  <c r="CC30" i="5"/>
  <c r="CC88" i="5"/>
  <c r="Y30" i="5"/>
  <c r="BV19" i="5"/>
  <c r="J35" i="5"/>
  <c r="AG30" i="5"/>
  <c r="AH45" i="5"/>
  <c r="Q30" i="5"/>
  <c r="BV25" i="5"/>
  <c r="CC70" i="5"/>
  <c r="CD57" i="5"/>
  <c r="Z19" i="5"/>
  <c r="CD21" i="5"/>
  <c r="BN37" i="5"/>
  <c r="BV21" i="5"/>
  <c r="CD75" i="5"/>
  <c r="R27" i="5"/>
  <c r="AO102" i="5"/>
  <c r="AN112" i="5"/>
  <c r="CC48" i="5"/>
  <c r="AO101" i="5"/>
  <c r="AL112" i="5"/>
  <c r="AH101" i="5"/>
  <c r="AG112" i="5"/>
  <c r="R41" i="5"/>
  <c r="AP21" i="5"/>
  <c r="AH21" i="5"/>
  <c r="BM30" i="5"/>
  <c r="AG48" i="5"/>
  <c r="R35" i="5"/>
  <c r="I48" i="5"/>
  <c r="AW30" i="5"/>
  <c r="AX17" i="5"/>
  <c r="AO48" i="5"/>
  <c r="AP35" i="5"/>
  <c r="BF17" i="5"/>
  <c r="BE30" i="5"/>
  <c r="AW48" i="5"/>
  <c r="AX35" i="5"/>
  <c r="Z35" i="5"/>
  <c r="Y48" i="5"/>
  <c r="BV17" i="5"/>
  <c r="BU30" i="5"/>
  <c r="J17" i="5"/>
  <c r="BM48" i="5"/>
  <c r="BN35" i="5"/>
  <c r="Y27" i="1"/>
  <c r="Z20" i="1"/>
  <c r="Z24" i="1"/>
  <c r="Z18" i="1"/>
  <c r="Z22" i="1"/>
  <c r="Z40" i="1"/>
  <c r="Z38" i="1"/>
  <c r="Z36" i="1"/>
  <c r="Z32" i="1"/>
  <c r="Z45" i="1" s="1"/>
  <c r="M25" i="1"/>
  <c r="L45" i="1"/>
  <c r="K45" i="1"/>
  <c r="J45" i="1"/>
  <c r="I45" i="1"/>
  <c r="H45" i="1"/>
  <c r="G45" i="1"/>
  <c r="F45" i="1"/>
  <c r="E45" i="1"/>
  <c r="D45" i="1"/>
  <c r="C45" i="1"/>
  <c r="M45" i="1" s="1"/>
  <c r="M43" i="1"/>
  <c r="M42" i="1"/>
  <c r="N42" i="1" s="1"/>
  <c r="M41" i="1"/>
  <c r="M40" i="1"/>
  <c r="M39" i="1"/>
  <c r="M38" i="1"/>
  <c r="M37" i="1"/>
  <c r="M36" i="1"/>
  <c r="M35" i="1"/>
  <c r="M34" i="1"/>
  <c r="N34" i="1" s="1"/>
  <c r="M33" i="1"/>
  <c r="M32" i="1"/>
  <c r="M24" i="1"/>
  <c r="N24" i="1" s="1"/>
  <c r="M23" i="1"/>
  <c r="M22" i="1"/>
  <c r="M21" i="1"/>
  <c r="M20" i="1"/>
  <c r="M19" i="1"/>
  <c r="M18" i="1"/>
  <c r="M17" i="1"/>
  <c r="M16" i="1"/>
  <c r="M15" i="1"/>
  <c r="M14" i="1"/>
  <c r="L27" i="1"/>
  <c r="K27" i="1"/>
  <c r="J27" i="1"/>
  <c r="I27" i="1"/>
  <c r="H27" i="1"/>
  <c r="G27" i="1"/>
  <c r="F27" i="1"/>
  <c r="E27" i="1"/>
  <c r="D27" i="1"/>
  <c r="C27" i="1"/>
  <c r="G6" i="5"/>
  <c r="E6" i="5"/>
  <c r="D4" i="5"/>
  <c r="R123" i="5" l="1"/>
  <c r="R127" i="5"/>
  <c r="W123" i="5"/>
  <c r="W127" i="5"/>
  <c r="W124" i="5"/>
  <c r="W128" i="5"/>
  <c r="R124" i="5"/>
  <c r="R128" i="5"/>
  <c r="W125" i="5"/>
  <c r="W121" i="5"/>
  <c r="R125" i="5"/>
  <c r="W129" i="5"/>
  <c r="P148" i="5"/>
  <c r="Q148" i="5" s="1"/>
  <c r="W122" i="5"/>
  <c r="W126" i="5"/>
  <c r="R121" i="5"/>
  <c r="R122" i="5"/>
  <c r="R126" i="5"/>
  <c r="R129" i="5"/>
  <c r="K148" i="5"/>
  <c r="L148" i="5" s="1"/>
  <c r="M148" i="5" s="1"/>
  <c r="W120" i="5"/>
  <c r="R120" i="5"/>
  <c r="T110" i="5"/>
  <c r="Z27" i="1"/>
  <c r="Z47" i="1" s="1"/>
  <c r="BW93" i="5"/>
  <c r="F110" i="5"/>
  <c r="M110" i="5"/>
  <c r="BX93" i="5"/>
  <c r="BY93" i="5"/>
  <c r="BF30" i="5"/>
  <c r="BF48" i="5"/>
  <c r="CD48" i="5"/>
  <c r="M27" i="1"/>
  <c r="M47" i="1"/>
  <c r="C49" i="1"/>
  <c r="AO122" i="5"/>
  <c r="BZ93" i="5"/>
  <c r="AA110" i="5"/>
  <c r="BE50" i="5"/>
  <c r="J48" i="5"/>
  <c r="BN30" i="5"/>
  <c r="AO112" i="5"/>
  <c r="Q50" i="5"/>
  <c r="CD88" i="5"/>
  <c r="BV48" i="5"/>
  <c r="CD30" i="5"/>
  <c r="AX30" i="5"/>
  <c r="BU50" i="5"/>
  <c r="R48" i="5"/>
  <c r="AX48" i="5"/>
  <c r="Z30" i="5"/>
  <c r="CD70" i="5"/>
  <c r="AG50" i="5"/>
  <c r="R30" i="5"/>
  <c r="Z48" i="5"/>
  <c r="AH30" i="5"/>
  <c r="AP30" i="5"/>
  <c r="AH48" i="5"/>
  <c r="AP48" i="5"/>
  <c r="CC50" i="5"/>
  <c r="Y50" i="5"/>
  <c r="BN48" i="5"/>
  <c r="AO50" i="5"/>
  <c r="AO113" i="5"/>
  <c r="CC90" i="5"/>
  <c r="BV30" i="5"/>
  <c r="AH103" i="5"/>
  <c r="AH112" i="5" s="1"/>
  <c r="AE112" i="5"/>
  <c r="AH113" i="5" s="1"/>
  <c r="BM50" i="5"/>
  <c r="AW50" i="5"/>
  <c r="F91" i="1"/>
  <c r="N14" i="1"/>
  <c r="L49" i="1"/>
  <c r="N40" i="1"/>
  <c r="N38" i="1"/>
  <c r="N36" i="1"/>
  <c r="N32" i="1"/>
  <c r="N22" i="1"/>
  <c r="N18" i="1"/>
  <c r="AD124" i="5" l="1"/>
  <c r="Y124" i="5"/>
  <c r="Y125" i="5"/>
  <c r="AD127" i="5"/>
  <c r="Y128" i="5"/>
  <c r="AD126" i="5"/>
  <c r="Y129" i="5"/>
  <c r="R148" i="5"/>
  <c r="S148" i="5" s="1"/>
  <c r="T148" i="5" s="1"/>
  <c r="AD123" i="5"/>
  <c r="AD128" i="5"/>
  <c r="AD129" i="5"/>
  <c r="W148" i="5"/>
  <c r="X148" i="5" s="1"/>
  <c r="AD121" i="5"/>
  <c r="AD122" i="5"/>
  <c r="Y126" i="5"/>
  <c r="Y127" i="5"/>
  <c r="Y121" i="5"/>
  <c r="AD125" i="5"/>
  <c r="Y122" i="5"/>
  <c r="Y123" i="5"/>
  <c r="Y120" i="5"/>
  <c r="AD120" i="5"/>
  <c r="J112" i="5"/>
  <c r="BF50" i="5"/>
  <c r="Q112" i="5"/>
  <c r="AX50" i="5"/>
  <c r="CD50" i="5"/>
  <c r="CD90" i="5"/>
  <c r="C93" i="1"/>
  <c r="F82" i="1"/>
  <c r="C112" i="5"/>
  <c r="BV50" i="5"/>
  <c r="Z50" i="5"/>
  <c r="CC93" i="5"/>
  <c r="R50" i="5"/>
  <c r="AH50" i="5"/>
  <c r="BN50" i="5"/>
  <c r="AP50" i="5"/>
  <c r="N45" i="1"/>
  <c r="N20" i="1"/>
  <c r="N16" i="1"/>
  <c r="I49" i="1"/>
  <c r="BR58" i="5"/>
  <c r="BR59" i="5"/>
  <c r="BR60" i="5"/>
  <c r="BR61" i="5"/>
  <c r="BR62" i="5"/>
  <c r="BR63" i="5"/>
  <c r="BR64" i="5"/>
  <c r="BR65" i="5"/>
  <c r="BR66" i="5"/>
  <c r="BR67" i="5"/>
  <c r="BR68" i="5"/>
  <c r="BR75" i="5"/>
  <c r="BR76" i="5"/>
  <c r="BR77" i="5"/>
  <c r="BR78" i="5"/>
  <c r="BR79" i="5"/>
  <c r="BR80" i="5"/>
  <c r="BR81" i="5"/>
  <c r="BR82" i="5"/>
  <c r="BR83" i="5"/>
  <c r="BR84" i="5"/>
  <c r="BR85" i="5"/>
  <c r="BR86" i="5"/>
  <c r="BR57" i="5"/>
  <c r="BJ58" i="5"/>
  <c r="BJ59" i="5"/>
  <c r="BJ60" i="5"/>
  <c r="BJ61" i="5"/>
  <c r="BJ62" i="5"/>
  <c r="BJ63" i="5"/>
  <c r="BJ64" i="5"/>
  <c r="BJ65" i="5"/>
  <c r="BJ66" i="5"/>
  <c r="BJ67" i="5"/>
  <c r="BJ68" i="5"/>
  <c r="BJ75" i="5"/>
  <c r="BJ76" i="5"/>
  <c r="BJ77" i="5"/>
  <c r="BJ78" i="5"/>
  <c r="BJ79" i="5"/>
  <c r="BJ80" i="5"/>
  <c r="BJ81" i="5"/>
  <c r="BJ82" i="5"/>
  <c r="BJ83" i="5"/>
  <c r="BJ84" i="5"/>
  <c r="BJ85" i="5"/>
  <c r="BJ86" i="5"/>
  <c r="BJ57" i="5"/>
  <c r="BB58" i="5"/>
  <c r="BB59" i="5"/>
  <c r="BB60" i="5"/>
  <c r="BB61" i="5"/>
  <c r="BB62" i="5"/>
  <c r="BB63" i="5"/>
  <c r="BB64" i="5"/>
  <c r="BB65" i="5"/>
  <c r="BB66" i="5"/>
  <c r="BB67" i="5"/>
  <c r="BB68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57" i="5"/>
  <c r="AT58" i="5"/>
  <c r="AT59" i="5"/>
  <c r="AT60" i="5"/>
  <c r="AT61" i="5"/>
  <c r="AT62" i="5"/>
  <c r="AT63" i="5"/>
  <c r="AT64" i="5"/>
  <c r="AT65" i="5"/>
  <c r="AT66" i="5"/>
  <c r="AT67" i="5"/>
  <c r="AT68" i="5"/>
  <c r="AT75" i="5"/>
  <c r="AT76" i="5"/>
  <c r="AT77" i="5"/>
  <c r="AT78" i="5"/>
  <c r="AT79" i="5"/>
  <c r="AT80" i="5"/>
  <c r="AT81" i="5"/>
  <c r="AT82" i="5"/>
  <c r="AT83" i="5"/>
  <c r="AT84" i="5"/>
  <c r="AT85" i="5"/>
  <c r="AT86" i="5"/>
  <c r="AT57" i="5"/>
  <c r="AL58" i="5"/>
  <c r="AL59" i="5"/>
  <c r="AL60" i="5"/>
  <c r="AL61" i="5"/>
  <c r="AL62" i="5"/>
  <c r="AL63" i="5"/>
  <c r="AL64" i="5"/>
  <c r="AL65" i="5"/>
  <c r="AL66" i="5"/>
  <c r="AL67" i="5"/>
  <c r="AL68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57" i="5"/>
  <c r="AD58" i="5"/>
  <c r="AD59" i="5"/>
  <c r="AD60" i="5"/>
  <c r="AD61" i="5"/>
  <c r="AD62" i="5"/>
  <c r="AD63" i="5"/>
  <c r="AD64" i="5"/>
  <c r="AD65" i="5"/>
  <c r="AD66" i="5"/>
  <c r="AD67" i="5"/>
  <c r="AD68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57" i="5"/>
  <c r="V58" i="5"/>
  <c r="V59" i="5"/>
  <c r="V60" i="5"/>
  <c r="V61" i="5"/>
  <c r="V62" i="5"/>
  <c r="V63" i="5"/>
  <c r="V64" i="5"/>
  <c r="V65" i="5"/>
  <c r="V66" i="5"/>
  <c r="V67" i="5"/>
  <c r="V68" i="5"/>
  <c r="V75" i="5"/>
  <c r="V76" i="5"/>
  <c r="V77" i="5"/>
  <c r="V78" i="5"/>
  <c r="V79" i="5"/>
  <c r="V80" i="5"/>
  <c r="V81" i="5"/>
  <c r="V82" i="5"/>
  <c r="V83" i="5"/>
  <c r="V84" i="5"/>
  <c r="V85" i="5"/>
  <c r="V86" i="5"/>
  <c r="V57" i="5"/>
  <c r="N75" i="5"/>
  <c r="N76" i="5"/>
  <c r="N77" i="5"/>
  <c r="N78" i="5"/>
  <c r="N79" i="5"/>
  <c r="N80" i="5"/>
  <c r="N81" i="5"/>
  <c r="N82" i="5"/>
  <c r="N83" i="5"/>
  <c r="N84" i="5"/>
  <c r="N85" i="5"/>
  <c r="N86" i="5"/>
  <c r="N57" i="5"/>
  <c r="F58" i="5"/>
  <c r="F59" i="5"/>
  <c r="F60" i="5"/>
  <c r="F61" i="5"/>
  <c r="F62" i="5"/>
  <c r="F63" i="5"/>
  <c r="F64" i="5"/>
  <c r="F65" i="5"/>
  <c r="F66" i="5"/>
  <c r="F67" i="5"/>
  <c r="F68" i="5"/>
  <c r="F71" i="5"/>
  <c r="F75" i="5"/>
  <c r="F76" i="5"/>
  <c r="F77" i="5"/>
  <c r="F78" i="5"/>
  <c r="F79" i="5"/>
  <c r="F80" i="5"/>
  <c r="F81" i="5"/>
  <c r="F82" i="5"/>
  <c r="F83" i="5"/>
  <c r="F84" i="5"/>
  <c r="F85" i="5"/>
  <c r="F86" i="5"/>
  <c r="F57" i="5"/>
  <c r="BP86" i="5"/>
  <c r="BO86" i="5"/>
  <c r="BP85" i="5"/>
  <c r="BO85" i="5"/>
  <c r="BP84" i="5"/>
  <c r="BO84" i="5"/>
  <c r="BP83" i="5"/>
  <c r="BO83" i="5"/>
  <c r="BP82" i="5"/>
  <c r="BO82" i="5"/>
  <c r="BP81" i="5"/>
  <c r="BO81" i="5"/>
  <c r="BP80" i="5"/>
  <c r="BO80" i="5"/>
  <c r="BP79" i="5"/>
  <c r="BO79" i="5"/>
  <c r="BP78" i="5"/>
  <c r="BO78" i="5"/>
  <c r="BP77" i="5"/>
  <c r="BO77" i="5"/>
  <c r="BP76" i="5"/>
  <c r="BO76" i="5"/>
  <c r="BP75" i="5"/>
  <c r="BO75" i="5"/>
  <c r="BP68" i="5"/>
  <c r="BO68" i="5"/>
  <c r="BP67" i="5"/>
  <c r="BO67" i="5"/>
  <c r="BP66" i="5"/>
  <c r="BO66" i="5"/>
  <c r="BP65" i="5"/>
  <c r="BO65" i="5"/>
  <c r="BP64" i="5"/>
  <c r="BO64" i="5"/>
  <c r="BP63" i="5"/>
  <c r="BO63" i="5"/>
  <c r="BP62" i="5"/>
  <c r="BO62" i="5"/>
  <c r="BP61" i="5"/>
  <c r="BO61" i="5"/>
  <c r="BP60" i="5"/>
  <c r="BO60" i="5"/>
  <c r="BP59" i="5"/>
  <c r="BO59" i="5"/>
  <c r="BP58" i="5"/>
  <c r="BO58" i="5"/>
  <c r="BP57" i="5"/>
  <c r="BO57" i="5"/>
  <c r="BH86" i="5"/>
  <c r="BG86" i="5"/>
  <c r="BH85" i="5"/>
  <c r="BG85" i="5"/>
  <c r="BH84" i="5"/>
  <c r="BG84" i="5"/>
  <c r="BH83" i="5"/>
  <c r="BG83" i="5"/>
  <c r="BH82" i="5"/>
  <c r="BG82" i="5"/>
  <c r="BH81" i="5"/>
  <c r="BG81" i="5"/>
  <c r="BH80" i="5"/>
  <c r="BG80" i="5"/>
  <c r="BH79" i="5"/>
  <c r="BG79" i="5"/>
  <c r="BH78" i="5"/>
  <c r="BG78" i="5"/>
  <c r="BH77" i="5"/>
  <c r="BG77" i="5"/>
  <c r="BH76" i="5"/>
  <c r="BG76" i="5"/>
  <c r="BH75" i="5"/>
  <c r="BG75" i="5"/>
  <c r="BH68" i="5"/>
  <c r="BG68" i="5"/>
  <c r="BH67" i="5"/>
  <c r="BG67" i="5"/>
  <c r="BH66" i="5"/>
  <c r="BG66" i="5"/>
  <c r="BH65" i="5"/>
  <c r="BG65" i="5"/>
  <c r="BH64" i="5"/>
  <c r="BG64" i="5"/>
  <c r="BH63" i="5"/>
  <c r="BG63" i="5"/>
  <c r="BH62" i="5"/>
  <c r="BG62" i="5"/>
  <c r="BH61" i="5"/>
  <c r="BG61" i="5"/>
  <c r="BH60" i="5"/>
  <c r="BG60" i="5"/>
  <c r="BH59" i="5"/>
  <c r="BG59" i="5"/>
  <c r="BH58" i="5"/>
  <c r="BG58" i="5"/>
  <c r="BH57" i="5"/>
  <c r="BG57" i="5"/>
  <c r="AY58" i="5"/>
  <c r="AZ58" i="5"/>
  <c r="AY59" i="5"/>
  <c r="AZ59" i="5"/>
  <c r="AY60" i="5"/>
  <c r="AZ60" i="5"/>
  <c r="AY61" i="5"/>
  <c r="AZ61" i="5"/>
  <c r="AY62" i="5"/>
  <c r="AZ62" i="5"/>
  <c r="AY63" i="5"/>
  <c r="AZ63" i="5"/>
  <c r="AY64" i="5"/>
  <c r="AZ64" i="5"/>
  <c r="AY65" i="5"/>
  <c r="AZ65" i="5"/>
  <c r="AY66" i="5"/>
  <c r="AZ66" i="5"/>
  <c r="AY67" i="5"/>
  <c r="AZ67" i="5"/>
  <c r="AY68" i="5"/>
  <c r="AZ68" i="5"/>
  <c r="AY75" i="5"/>
  <c r="AZ75" i="5"/>
  <c r="AY76" i="5"/>
  <c r="AZ76" i="5"/>
  <c r="AY77" i="5"/>
  <c r="AZ77" i="5"/>
  <c r="AY78" i="5"/>
  <c r="AZ78" i="5"/>
  <c r="AY79" i="5"/>
  <c r="AZ79" i="5"/>
  <c r="AY80" i="5"/>
  <c r="AZ80" i="5"/>
  <c r="AY81" i="5"/>
  <c r="AZ81" i="5"/>
  <c r="AY82" i="5"/>
  <c r="AZ82" i="5"/>
  <c r="AY83" i="5"/>
  <c r="AZ83" i="5"/>
  <c r="AY84" i="5"/>
  <c r="AZ84" i="5"/>
  <c r="AY85" i="5"/>
  <c r="AZ85" i="5"/>
  <c r="AY86" i="5"/>
  <c r="AZ86" i="5"/>
  <c r="AZ57" i="5"/>
  <c r="AY57" i="5"/>
  <c r="AR86" i="5"/>
  <c r="AQ86" i="5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68" i="5"/>
  <c r="AQ68" i="5"/>
  <c r="AR67" i="5"/>
  <c r="AQ67" i="5"/>
  <c r="AR66" i="5"/>
  <c r="AQ66" i="5"/>
  <c r="AR65" i="5"/>
  <c r="AQ65" i="5"/>
  <c r="AR64" i="5"/>
  <c r="AQ64" i="5"/>
  <c r="AR63" i="5"/>
  <c r="AQ63" i="5"/>
  <c r="AR62" i="5"/>
  <c r="AQ62" i="5"/>
  <c r="AR61" i="5"/>
  <c r="AQ61" i="5"/>
  <c r="AR60" i="5"/>
  <c r="AQ60" i="5"/>
  <c r="AR59" i="5"/>
  <c r="AQ59" i="5"/>
  <c r="AR58" i="5"/>
  <c r="AQ58" i="5"/>
  <c r="AR57" i="5"/>
  <c r="AQ57" i="5"/>
  <c r="AJ86" i="5"/>
  <c r="AI86" i="5"/>
  <c r="AJ85" i="5"/>
  <c r="AI85" i="5"/>
  <c r="AJ84" i="5"/>
  <c r="AI84" i="5"/>
  <c r="AJ83" i="5"/>
  <c r="AI83" i="5"/>
  <c r="AJ82" i="5"/>
  <c r="AI82" i="5"/>
  <c r="AJ81" i="5"/>
  <c r="AI81" i="5"/>
  <c r="AJ80" i="5"/>
  <c r="AI80" i="5"/>
  <c r="AJ79" i="5"/>
  <c r="AI79" i="5"/>
  <c r="AJ78" i="5"/>
  <c r="AI78" i="5"/>
  <c r="AJ77" i="5"/>
  <c r="AI77" i="5"/>
  <c r="AJ76" i="5"/>
  <c r="AI76" i="5"/>
  <c r="AJ75" i="5"/>
  <c r="AI75" i="5"/>
  <c r="AJ68" i="5"/>
  <c r="AI68" i="5"/>
  <c r="AJ67" i="5"/>
  <c r="AI67" i="5"/>
  <c r="AJ66" i="5"/>
  <c r="AI66" i="5"/>
  <c r="AJ65" i="5"/>
  <c r="AI65" i="5"/>
  <c r="AJ64" i="5"/>
  <c r="AI64" i="5"/>
  <c r="AJ63" i="5"/>
  <c r="AI63" i="5"/>
  <c r="AJ62" i="5"/>
  <c r="AI62" i="5"/>
  <c r="AJ61" i="5"/>
  <c r="AI61" i="5"/>
  <c r="AJ60" i="5"/>
  <c r="AI60" i="5"/>
  <c r="AJ59" i="5"/>
  <c r="AI59" i="5"/>
  <c r="AJ58" i="5"/>
  <c r="AI58" i="5"/>
  <c r="AJ57" i="5"/>
  <c r="AI57" i="5"/>
  <c r="AA58" i="5"/>
  <c r="AB58" i="5"/>
  <c r="AA59" i="5"/>
  <c r="AB59" i="5"/>
  <c r="AA60" i="5"/>
  <c r="AB60" i="5"/>
  <c r="AA61" i="5"/>
  <c r="AB61" i="5"/>
  <c r="AA62" i="5"/>
  <c r="AB62" i="5"/>
  <c r="AA63" i="5"/>
  <c r="AB63" i="5"/>
  <c r="AA64" i="5"/>
  <c r="AB64" i="5"/>
  <c r="AA65" i="5"/>
  <c r="AB65" i="5"/>
  <c r="AA66" i="5"/>
  <c r="AB66" i="5"/>
  <c r="AA67" i="5"/>
  <c r="AB67" i="5"/>
  <c r="AA68" i="5"/>
  <c r="AB68" i="5"/>
  <c r="AA75" i="5"/>
  <c r="AB75" i="5"/>
  <c r="AA76" i="5"/>
  <c r="AB76" i="5"/>
  <c r="AA77" i="5"/>
  <c r="AB77" i="5"/>
  <c r="AA78" i="5"/>
  <c r="AB78" i="5"/>
  <c r="AA79" i="5"/>
  <c r="AB79" i="5"/>
  <c r="AA80" i="5"/>
  <c r="AB80" i="5"/>
  <c r="AA81" i="5"/>
  <c r="AB81" i="5"/>
  <c r="AA82" i="5"/>
  <c r="AB82" i="5"/>
  <c r="AA83" i="5"/>
  <c r="AB83" i="5"/>
  <c r="AA84" i="5"/>
  <c r="AB84" i="5"/>
  <c r="AA85" i="5"/>
  <c r="AB85" i="5"/>
  <c r="AA86" i="5"/>
  <c r="AB86" i="5"/>
  <c r="AB57" i="5"/>
  <c r="AA57" i="5"/>
  <c r="T57" i="5"/>
  <c r="T58" i="5"/>
  <c r="T59" i="5"/>
  <c r="T60" i="5"/>
  <c r="T61" i="5"/>
  <c r="T62" i="5"/>
  <c r="T63" i="5"/>
  <c r="T64" i="5"/>
  <c r="T65" i="5"/>
  <c r="T66" i="5"/>
  <c r="T67" i="5"/>
  <c r="T68" i="5"/>
  <c r="T75" i="5"/>
  <c r="T76" i="5"/>
  <c r="T77" i="5"/>
  <c r="T78" i="5"/>
  <c r="T79" i="5"/>
  <c r="T80" i="5"/>
  <c r="T81" i="5"/>
  <c r="T82" i="5"/>
  <c r="T83" i="5"/>
  <c r="T84" i="5"/>
  <c r="T85" i="5"/>
  <c r="T86" i="5"/>
  <c r="S58" i="5"/>
  <c r="S59" i="5"/>
  <c r="S60" i="5"/>
  <c r="S61" i="5"/>
  <c r="S62" i="5"/>
  <c r="S63" i="5"/>
  <c r="S64" i="5"/>
  <c r="S65" i="5"/>
  <c r="S66" i="5"/>
  <c r="S67" i="5"/>
  <c r="S68" i="5"/>
  <c r="S75" i="5"/>
  <c r="S76" i="5"/>
  <c r="S77" i="5"/>
  <c r="S78" i="5"/>
  <c r="S79" i="5"/>
  <c r="S80" i="5"/>
  <c r="S81" i="5"/>
  <c r="S82" i="5"/>
  <c r="S83" i="5"/>
  <c r="S84" i="5"/>
  <c r="S85" i="5"/>
  <c r="S86" i="5"/>
  <c r="S57" i="5"/>
  <c r="L75" i="5"/>
  <c r="L76" i="5"/>
  <c r="L77" i="5"/>
  <c r="L78" i="5"/>
  <c r="L79" i="5"/>
  <c r="L80" i="5"/>
  <c r="L81" i="5"/>
  <c r="L82" i="5"/>
  <c r="L83" i="5"/>
  <c r="L84" i="5"/>
  <c r="L85" i="5"/>
  <c r="L86" i="5"/>
  <c r="K75" i="5"/>
  <c r="K76" i="5"/>
  <c r="K77" i="5"/>
  <c r="K78" i="5"/>
  <c r="K79" i="5"/>
  <c r="K80" i="5"/>
  <c r="K81" i="5"/>
  <c r="K82" i="5"/>
  <c r="K83" i="5"/>
  <c r="K84" i="5"/>
  <c r="K85" i="5"/>
  <c r="K86" i="5"/>
  <c r="D86" i="5"/>
  <c r="D85" i="5"/>
  <c r="D84" i="5"/>
  <c r="D83" i="5"/>
  <c r="D82" i="5"/>
  <c r="D81" i="5"/>
  <c r="D80" i="5"/>
  <c r="D79" i="5"/>
  <c r="D78" i="5"/>
  <c r="D77" i="5"/>
  <c r="D76" i="5"/>
  <c r="D75" i="5"/>
  <c r="D58" i="5"/>
  <c r="D59" i="5"/>
  <c r="D60" i="5"/>
  <c r="D61" i="5"/>
  <c r="D62" i="5"/>
  <c r="D63" i="5"/>
  <c r="D64" i="5"/>
  <c r="D65" i="5"/>
  <c r="D66" i="5"/>
  <c r="D67" i="5"/>
  <c r="D68" i="5"/>
  <c r="C86" i="5"/>
  <c r="C85" i="5"/>
  <c r="C84" i="5"/>
  <c r="C83" i="5"/>
  <c r="C82" i="5"/>
  <c r="C81" i="5"/>
  <c r="C80" i="5"/>
  <c r="C79" i="5"/>
  <c r="C78" i="5"/>
  <c r="C77" i="5"/>
  <c r="C76" i="5"/>
  <c r="C75" i="5"/>
  <c r="C58" i="5"/>
  <c r="C59" i="5"/>
  <c r="C60" i="5"/>
  <c r="C61" i="5"/>
  <c r="C62" i="5"/>
  <c r="C63" i="5"/>
  <c r="C64" i="5"/>
  <c r="C65" i="5"/>
  <c r="C66" i="5"/>
  <c r="C67" i="5"/>
  <c r="C68" i="5"/>
  <c r="C57" i="5"/>
  <c r="C54" i="5"/>
  <c r="BO54" i="5"/>
  <c r="BG54" i="5"/>
  <c r="AY54" i="5"/>
  <c r="AQ54" i="5"/>
  <c r="AI54" i="5"/>
  <c r="AA54" i="5"/>
  <c r="S54" i="5"/>
  <c r="K54" i="5"/>
  <c r="B107" i="5" l="1"/>
  <c r="B145" i="5" s="1"/>
  <c r="C145" i="5" s="1"/>
  <c r="BC90" i="5"/>
  <c r="BC93" i="5" s="1"/>
  <c r="BB90" i="5"/>
  <c r="BA90" i="5"/>
  <c r="AZ90" i="5"/>
  <c r="AY90" i="5"/>
  <c r="BD90" i="5"/>
  <c r="BD93" i="5" s="1"/>
  <c r="AK125" i="5"/>
  <c r="AK123" i="5"/>
  <c r="AF121" i="5"/>
  <c r="AF129" i="5"/>
  <c r="Y148" i="5"/>
  <c r="Z148" i="5" s="1"/>
  <c r="B109" i="5"/>
  <c r="B147" i="5" s="1"/>
  <c r="C147" i="5" s="1"/>
  <c r="BQ90" i="5"/>
  <c r="BP90" i="5"/>
  <c r="BO90" i="5"/>
  <c r="BT90" i="5"/>
  <c r="BT93" i="5" s="1"/>
  <c r="BR90" i="5"/>
  <c r="BS90" i="5"/>
  <c r="BS93" i="5" s="1"/>
  <c r="AF127" i="5"/>
  <c r="AK126" i="5"/>
  <c r="H90" i="5"/>
  <c r="H93" i="5" s="1"/>
  <c r="C90" i="5"/>
  <c r="I90" i="5"/>
  <c r="D90" i="5"/>
  <c r="G90" i="5"/>
  <c r="G93" i="5" s="1"/>
  <c r="E90" i="5"/>
  <c r="F90" i="5"/>
  <c r="AF126" i="5"/>
  <c r="AF128" i="5"/>
  <c r="B108" i="5"/>
  <c r="B146" i="5" s="1"/>
  <c r="C146" i="5" s="1"/>
  <c r="BH90" i="5"/>
  <c r="BJ90" i="5"/>
  <c r="BL90" i="5"/>
  <c r="BL93" i="5" s="1"/>
  <c r="BK90" i="5"/>
  <c r="BK93" i="5" s="1"/>
  <c r="BI90" i="5"/>
  <c r="BG90" i="5"/>
  <c r="AK122" i="5"/>
  <c r="AK127" i="5"/>
  <c r="AK121" i="5"/>
  <c r="AF125" i="5"/>
  <c r="AF123" i="5"/>
  <c r="AA148" i="5"/>
  <c r="B102" i="5"/>
  <c r="B140" i="5" s="1"/>
  <c r="C140" i="5" s="1"/>
  <c r="K90" i="5"/>
  <c r="P90" i="5"/>
  <c r="P93" i="5" s="1"/>
  <c r="M90" i="5"/>
  <c r="O90" i="5"/>
  <c r="O93" i="5" s="1"/>
  <c r="L90" i="5"/>
  <c r="N90" i="5"/>
  <c r="B104" i="5"/>
  <c r="B142" i="5" s="1"/>
  <c r="C142" i="5" s="1"/>
  <c r="AF90" i="5"/>
  <c r="AF93" i="5" s="1"/>
  <c r="AE90" i="5"/>
  <c r="AE93" i="5" s="1"/>
  <c r="AD90" i="5"/>
  <c r="AC90" i="5"/>
  <c r="AB90" i="5"/>
  <c r="AA90" i="5"/>
  <c r="AK129" i="5"/>
  <c r="AK148" i="5" s="1"/>
  <c r="AL148" i="5" s="1"/>
  <c r="AD148" i="5"/>
  <c r="AE148" i="5" s="1"/>
  <c r="AF124" i="5"/>
  <c r="B105" i="5"/>
  <c r="B143" i="5" s="1"/>
  <c r="C143" i="5" s="1"/>
  <c r="AM90" i="5"/>
  <c r="AM93" i="5" s="1"/>
  <c r="AK90" i="5"/>
  <c r="AL90" i="5"/>
  <c r="AJ90" i="5"/>
  <c r="AI90" i="5"/>
  <c r="AN90" i="5"/>
  <c r="AN93" i="5" s="1"/>
  <c r="AF122" i="5"/>
  <c r="B103" i="5"/>
  <c r="B141" i="5" s="1"/>
  <c r="C141" i="5" s="1"/>
  <c r="T90" i="5"/>
  <c r="S90" i="5"/>
  <c r="V90" i="5"/>
  <c r="W90" i="5"/>
  <c r="W93" i="5" s="1"/>
  <c r="X90" i="5"/>
  <c r="X93" i="5" s="1"/>
  <c r="U90" i="5"/>
  <c r="B106" i="5"/>
  <c r="B144" i="5" s="1"/>
  <c r="C144" i="5" s="1"/>
  <c r="AQ90" i="5"/>
  <c r="AR90" i="5"/>
  <c r="AU90" i="5"/>
  <c r="AU93" i="5" s="1"/>
  <c r="AT90" i="5"/>
  <c r="AV90" i="5"/>
  <c r="AV93" i="5" s="1"/>
  <c r="AS90" i="5"/>
  <c r="AK128" i="5"/>
  <c r="AK124" i="5"/>
  <c r="AK120" i="5"/>
  <c r="AF120" i="5"/>
  <c r="X131" i="5"/>
  <c r="J131" i="5"/>
  <c r="CD93" i="5"/>
  <c r="Q131" i="5"/>
  <c r="C131" i="5"/>
  <c r="N27" i="1"/>
  <c r="D102" i="5"/>
  <c r="I102" i="5"/>
  <c r="I105" i="5"/>
  <c r="D105" i="5"/>
  <c r="I106" i="5"/>
  <c r="I107" i="5"/>
  <c r="D107" i="5"/>
  <c r="I108" i="5"/>
  <c r="D108" i="5"/>
  <c r="D146" i="5" s="1"/>
  <c r="E146" i="5" s="1"/>
  <c r="I109" i="5"/>
  <c r="D109" i="5"/>
  <c r="Y79" i="5"/>
  <c r="AO79" i="5"/>
  <c r="AW65" i="5"/>
  <c r="BM65" i="5"/>
  <c r="BU79" i="5"/>
  <c r="Y77" i="5"/>
  <c r="AO78" i="5"/>
  <c r="AW64" i="5"/>
  <c r="BM64" i="5"/>
  <c r="Q65" i="5"/>
  <c r="Y80" i="5"/>
  <c r="Y58" i="5"/>
  <c r="Q86" i="5"/>
  <c r="Q64" i="5"/>
  <c r="AW86" i="5"/>
  <c r="BM86" i="5"/>
  <c r="BU78" i="5"/>
  <c r="Y78" i="5"/>
  <c r="Q84" i="5"/>
  <c r="Q62" i="5"/>
  <c r="Y76" i="5"/>
  <c r="AO61" i="5"/>
  <c r="AO83" i="5"/>
  <c r="BU61" i="5"/>
  <c r="BU83" i="5"/>
  <c r="Y81" i="5"/>
  <c r="Y59" i="5"/>
  <c r="AG83" i="5"/>
  <c r="AG61" i="5"/>
  <c r="AO59" i="5"/>
  <c r="AK88" i="5"/>
  <c r="S124" i="5" s="1"/>
  <c r="AO81" i="5"/>
  <c r="AW67" i="5"/>
  <c r="BM67" i="5"/>
  <c r="BU59" i="5"/>
  <c r="BQ88" i="5"/>
  <c r="S128" i="5" s="1"/>
  <c r="T128" i="5" s="1"/>
  <c r="BU81" i="5"/>
  <c r="Q66" i="5"/>
  <c r="Q85" i="5"/>
  <c r="Q63" i="5"/>
  <c r="AC70" i="5"/>
  <c r="S104" i="5" s="1"/>
  <c r="AO60" i="5"/>
  <c r="AO82" i="5"/>
  <c r="AR70" i="5"/>
  <c r="L106" i="5" s="1"/>
  <c r="BH70" i="5"/>
  <c r="L108" i="5" s="1"/>
  <c r="BU60" i="5"/>
  <c r="BU82" i="5"/>
  <c r="AO77" i="5"/>
  <c r="AW63" i="5"/>
  <c r="AW85" i="5"/>
  <c r="BM85" i="5"/>
  <c r="BU77" i="5"/>
  <c r="BM63" i="5"/>
  <c r="Q83" i="5"/>
  <c r="Q61" i="5"/>
  <c r="AO66" i="5"/>
  <c r="AW58" i="5"/>
  <c r="AW80" i="5"/>
  <c r="BM58" i="5"/>
  <c r="BU66" i="5"/>
  <c r="Q59" i="5"/>
  <c r="Y67" i="5"/>
  <c r="Q79" i="5"/>
  <c r="AG80" i="5"/>
  <c r="AG58" i="5"/>
  <c r="Q81" i="5"/>
  <c r="Q78" i="5"/>
  <c r="Y65" i="5"/>
  <c r="AG85" i="5"/>
  <c r="AG63" i="5"/>
  <c r="BE77" i="5"/>
  <c r="AO63" i="5"/>
  <c r="AO85" i="5"/>
  <c r="AW77" i="5"/>
  <c r="BM77" i="5"/>
  <c r="BU63" i="5"/>
  <c r="BU85" i="5"/>
  <c r="Q67" i="5"/>
  <c r="AG78" i="5"/>
  <c r="AY88" i="5"/>
  <c r="E126" i="5" s="1"/>
  <c r="F126" i="5" s="1"/>
  <c r="BE75" i="5"/>
  <c r="L70" i="5"/>
  <c r="L102" i="5" s="1"/>
  <c r="AG66" i="5"/>
  <c r="AO76" i="5"/>
  <c r="AW62" i="5"/>
  <c r="AW84" i="5"/>
  <c r="BE80" i="5"/>
  <c r="BE58" i="5"/>
  <c r="BM62" i="5"/>
  <c r="BM84" i="5"/>
  <c r="BU76" i="5"/>
  <c r="AG57" i="5"/>
  <c r="AA70" i="5"/>
  <c r="E104" i="5" s="1"/>
  <c r="AG77" i="5"/>
  <c r="AO65" i="5"/>
  <c r="AQ70" i="5"/>
  <c r="E106" i="5" s="1"/>
  <c r="AW57" i="5"/>
  <c r="AW79" i="5"/>
  <c r="BE85" i="5"/>
  <c r="BE63" i="5"/>
  <c r="BM57" i="5"/>
  <c r="BG70" i="5"/>
  <c r="E108" i="5" s="1"/>
  <c r="BM79" i="5"/>
  <c r="BU65" i="5"/>
  <c r="AG82" i="5"/>
  <c r="AG60" i="5"/>
  <c r="AW68" i="5"/>
  <c r="BE68" i="5"/>
  <c r="BM68" i="5"/>
  <c r="V70" i="5"/>
  <c r="Z103" i="5" s="1"/>
  <c r="AL70" i="5"/>
  <c r="Z105" i="5" s="1"/>
  <c r="BB70" i="5"/>
  <c r="Z107" i="5" s="1"/>
  <c r="BR70" i="5"/>
  <c r="Z109" i="5" s="1"/>
  <c r="AB70" i="5"/>
  <c r="L104" i="5" s="1"/>
  <c r="AG65" i="5"/>
  <c r="AS70" i="5"/>
  <c r="S106" i="5" s="1"/>
  <c r="BE79" i="5"/>
  <c r="BI70" i="5"/>
  <c r="S108" i="5" s="1"/>
  <c r="L88" i="5"/>
  <c r="L121" i="5" s="1"/>
  <c r="AG76" i="5"/>
  <c r="BE84" i="5"/>
  <c r="BE62" i="5"/>
  <c r="BM80" i="5"/>
  <c r="E88" i="5"/>
  <c r="S120" i="5" s="1"/>
  <c r="Q82" i="5"/>
  <c r="Q60" i="5"/>
  <c r="S88" i="5"/>
  <c r="E122" i="5" s="1"/>
  <c r="Y75" i="5"/>
  <c r="U88" i="5"/>
  <c r="S122" i="5" s="1"/>
  <c r="T122" i="5" s="1"/>
  <c r="AG81" i="5"/>
  <c r="AC88" i="5"/>
  <c r="S123" i="5" s="1"/>
  <c r="T123" i="5" s="1"/>
  <c r="AG59" i="5"/>
  <c r="AQ88" i="5"/>
  <c r="E125" i="5" s="1"/>
  <c r="F125" i="5" s="1"/>
  <c r="AW75" i="5"/>
  <c r="BE67" i="5"/>
  <c r="BM75" i="5"/>
  <c r="BG88" i="5"/>
  <c r="E127" i="5" s="1"/>
  <c r="F127" i="5" s="1"/>
  <c r="Y68" i="5"/>
  <c r="AG86" i="5"/>
  <c r="AB88" i="5"/>
  <c r="L123" i="5" s="1"/>
  <c r="M123" i="5" s="1"/>
  <c r="AG64" i="5"/>
  <c r="AR88" i="5"/>
  <c r="L125" i="5" s="1"/>
  <c r="M125" i="5" s="1"/>
  <c r="BE78" i="5"/>
  <c r="BH88" i="5"/>
  <c r="L127" i="5" s="1"/>
  <c r="M127" i="5" s="1"/>
  <c r="N88" i="5"/>
  <c r="Z121" i="5" s="1"/>
  <c r="AA121" i="5" s="1"/>
  <c r="AD88" i="5"/>
  <c r="Z123" i="5" s="1"/>
  <c r="AT88" i="5"/>
  <c r="Z125" i="5" s="1"/>
  <c r="AA125" i="5" s="1"/>
  <c r="BJ88" i="5"/>
  <c r="Z127" i="5" s="1"/>
  <c r="AA127" i="5" s="1"/>
  <c r="C88" i="5"/>
  <c r="E120" i="5" s="1"/>
  <c r="F120" i="5" s="1"/>
  <c r="Q80" i="5"/>
  <c r="Q58" i="5"/>
  <c r="AG75" i="5"/>
  <c r="AA88" i="5"/>
  <c r="E123" i="5" s="1"/>
  <c r="AO67" i="5"/>
  <c r="AW59" i="5"/>
  <c r="AS88" i="5"/>
  <c r="S125" i="5" s="1"/>
  <c r="T125" i="5" s="1"/>
  <c r="AW81" i="5"/>
  <c r="BE83" i="5"/>
  <c r="BE61" i="5"/>
  <c r="BM59" i="5"/>
  <c r="BI88" i="5"/>
  <c r="S127" i="5" s="1"/>
  <c r="T127" i="5" s="1"/>
  <c r="BM81" i="5"/>
  <c r="BU67" i="5"/>
  <c r="Q57" i="5"/>
  <c r="K70" i="5"/>
  <c r="E102" i="5" s="1"/>
  <c r="M70" i="5"/>
  <c r="S102" i="5" s="1"/>
  <c r="Y66" i="5"/>
  <c r="T70" i="5"/>
  <c r="L103" i="5" s="1"/>
  <c r="AO62" i="5"/>
  <c r="AO84" i="5"/>
  <c r="AW76" i="5"/>
  <c r="BE66" i="5"/>
  <c r="BM76" i="5"/>
  <c r="BU62" i="5"/>
  <c r="BU84" i="5"/>
  <c r="S70" i="5"/>
  <c r="E103" i="5" s="1"/>
  <c r="Y57" i="5"/>
  <c r="AI70" i="5"/>
  <c r="E105" i="5" s="1"/>
  <c r="AO57" i="5"/>
  <c r="AY70" i="5"/>
  <c r="E107" i="5" s="1"/>
  <c r="BE57" i="5"/>
  <c r="BO70" i="5"/>
  <c r="E109" i="5" s="1"/>
  <c r="BU57" i="5"/>
  <c r="Q77" i="5"/>
  <c r="Y86" i="5"/>
  <c r="Y64" i="5"/>
  <c r="AG68" i="5"/>
  <c r="AJ70" i="5"/>
  <c r="L105" i="5" s="1"/>
  <c r="AO68" i="5"/>
  <c r="AW60" i="5"/>
  <c r="AW82" i="5"/>
  <c r="AZ70" i="5"/>
  <c r="L107" i="5" s="1"/>
  <c r="BE82" i="5"/>
  <c r="BE60" i="5"/>
  <c r="BM60" i="5"/>
  <c r="BM82" i="5"/>
  <c r="BP70" i="5"/>
  <c r="L109" i="5" s="1"/>
  <c r="BU68" i="5"/>
  <c r="N70" i="5"/>
  <c r="Z102" i="5" s="1"/>
  <c r="AD70" i="5"/>
  <c r="Z104" i="5" s="1"/>
  <c r="AT70" i="5"/>
  <c r="Z106" i="5" s="1"/>
  <c r="BJ70" i="5"/>
  <c r="Z108" i="5" s="1"/>
  <c r="U70" i="5"/>
  <c r="S103" i="5" s="1"/>
  <c r="Q76" i="5"/>
  <c r="Y85" i="5"/>
  <c r="Y63" i="5"/>
  <c r="AG79" i="5"/>
  <c r="AK70" i="5"/>
  <c r="S105" i="5" s="1"/>
  <c r="BA70" i="5"/>
  <c r="S107" i="5" s="1"/>
  <c r="BE65" i="5"/>
  <c r="BQ70" i="5"/>
  <c r="S109" i="5" s="1"/>
  <c r="Q75" i="5"/>
  <c r="K88" i="5"/>
  <c r="E121" i="5" s="1"/>
  <c r="M88" i="5"/>
  <c r="S121" i="5" s="1"/>
  <c r="Y84" i="5"/>
  <c r="Y62" i="5"/>
  <c r="T88" i="5"/>
  <c r="L122" i="5" s="1"/>
  <c r="AG84" i="5"/>
  <c r="AG62" i="5"/>
  <c r="AO58" i="5"/>
  <c r="AO80" i="5"/>
  <c r="AW66" i="5"/>
  <c r="BE76" i="5"/>
  <c r="BM66" i="5"/>
  <c r="BU58" i="5"/>
  <c r="BU80" i="5"/>
  <c r="Q68" i="5"/>
  <c r="Y83" i="5"/>
  <c r="Y61" i="5"/>
  <c r="AG67" i="5"/>
  <c r="AO75" i="5"/>
  <c r="AI88" i="5"/>
  <c r="E124" i="5" s="1"/>
  <c r="F124" i="5" s="1"/>
  <c r="AW61" i="5"/>
  <c r="AW83" i="5"/>
  <c r="BE81" i="5"/>
  <c r="BA88" i="5"/>
  <c r="S126" i="5" s="1"/>
  <c r="T126" i="5" s="1"/>
  <c r="BE59" i="5"/>
  <c r="BM61" i="5"/>
  <c r="BM83" i="5"/>
  <c r="BO88" i="5"/>
  <c r="E128" i="5" s="1"/>
  <c r="F128" i="5" s="1"/>
  <c r="BU75" i="5"/>
  <c r="F88" i="5"/>
  <c r="Z120" i="5" s="1"/>
  <c r="D88" i="5"/>
  <c r="L120" i="5" s="1"/>
  <c r="Y82" i="5"/>
  <c r="Y60" i="5"/>
  <c r="AO64" i="5"/>
  <c r="AJ88" i="5"/>
  <c r="L124" i="5" s="1"/>
  <c r="M124" i="5" s="1"/>
  <c r="AO86" i="5"/>
  <c r="AW78" i="5"/>
  <c r="BE86" i="5"/>
  <c r="AZ88" i="5"/>
  <c r="L126" i="5" s="1"/>
  <c r="M126" i="5" s="1"/>
  <c r="BE64" i="5"/>
  <c r="BM78" i="5"/>
  <c r="BU64" i="5"/>
  <c r="BP88" i="5"/>
  <c r="L128" i="5" s="1"/>
  <c r="M128" i="5" s="1"/>
  <c r="BU86" i="5"/>
  <c r="V88" i="5"/>
  <c r="Z122" i="5" s="1"/>
  <c r="AA122" i="5" s="1"/>
  <c r="AL88" i="5"/>
  <c r="Z124" i="5" s="1"/>
  <c r="AA124" i="5" s="1"/>
  <c r="BB88" i="5"/>
  <c r="Z126" i="5" s="1"/>
  <c r="AA126" i="5" s="1"/>
  <c r="BR88" i="5"/>
  <c r="Z128" i="5" s="1"/>
  <c r="AA128" i="5" s="1"/>
  <c r="C70" i="5"/>
  <c r="E101" i="5" s="1"/>
  <c r="E70" i="5"/>
  <c r="S101" i="5" s="1"/>
  <c r="D70" i="5"/>
  <c r="L101" i="5" s="1"/>
  <c r="F70" i="5"/>
  <c r="Z101" i="5" s="1"/>
  <c r="I57" i="5"/>
  <c r="I67" i="5"/>
  <c r="I59" i="5"/>
  <c r="I81" i="5"/>
  <c r="I65" i="5"/>
  <c r="I61" i="5"/>
  <c r="I79" i="5"/>
  <c r="I62" i="5"/>
  <c r="I78" i="5"/>
  <c r="I86" i="5"/>
  <c r="I66" i="5"/>
  <c r="I58" i="5"/>
  <c r="I82" i="5"/>
  <c r="I75" i="5"/>
  <c r="I64" i="5"/>
  <c r="I76" i="5"/>
  <c r="I84" i="5"/>
  <c r="I83" i="5"/>
  <c r="I63" i="5"/>
  <c r="I77" i="5"/>
  <c r="I85" i="5"/>
  <c r="I68" i="5"/>
  <c r="I60" i="5"/>
  <c r="I80" i="5"/>
  <c r="P64" i="1"/>
  <c r="K64" i="1"/>
  <c r="G64" i="1"/>
  <c r="C64" i="1"/>
  <c r="T53" i="1"/>
  <c r="P53" i="1"/>
  <c r="K53" i="1"/>
  <c r="G53" i="1"/>
  <c r="C53" i="1"/>
  <c r="K49" i="1"/>
  <c r="AA43" i="1"/>
  <c r="A43" i="1" s="1"/>
  <c r="A86" i="5" s="1"/>
  <c r="A46" i="5" s="1"/>
  <c r="AA42" i="1"/>
  <c r="A42" i="1" s="1"/>
  <c r="A85" i="5" s="1"/>
  <c r="A45" i="5" s="1"/>
  <c r="AA41" i="1"/>
  <c r="A41" i="1" s="1"/>
  <c r="A84" i="5" s="1"/>
  <c r="A44" i="5" s="1"/>
  <c r="AA40" i="1"/>
  <c r="A40" i="1" s="1"/>
  <c r="A83" i="5" s="1"/>
  <c r="A43" i="5" s="1"/>
  <c r="AA39" i="1"/>
  <c r="A39" i="1" s="1"/>
  <c r="A82" i="5" s="1"/>
  <c r="A42" i="5" s="1"/>
  <c r="AA38" i="1"/>
  <c r="A38" i="1" s="1"/>
  <c r="A81" i="5" s="1"/>
  <c r="A41" i="5" s="1"/>
  <c r="AA37" i="1"/>
  <c r="A37" i="1" s="1"/>
  <c r="A80" i="5" s="1"/>
  <c r="A40" i="5" s="1"/>
  <c r="AA36" i="1"/>
  <c r="A36" i="1" s="1"/>
  <c r="A79" i="5" s="1"/>
  <c r="A39" i="5" s="1"/>
  <c r="AA35" i="1"/>
  <c r="A35" i="1" s="1"/>
  <c r="A78" i="5" s="1"/>
  <c r="A38" i="5" s="1"/>
  <c r="AA34" i="1"/>
  <c r="A34" i="1" s="1"/>
  <c r="A77" i="5" s="1"/>
  <c r="A37" i="5" s="1"/>
  <c r="AA33" i="1"/>
  <c r="A33" i="1" s="1"/>
  <c r="A76" i="5" s="1"/>
  <c r="A36" i="5" s="1"/>
  <c r="AA32" i="1"/>
  <c r="A32" i="1" s="1"/>
  <c r="A75" i="5" s="1"/>
  <c r="A35" i="5" s="1"/>
  <c r="AA28" i="1"/>
  <c r="A28" i="1" s="1"/>
  <c r="AA25" i="1"/>
  <c r="A25" i="1" s="1"/>
  <c r="A68" i="5" s="1"/>
  <c r="A28" i="5" s="1"/>
  <c r="AA24" i="1"/>
  <c r="A24" i="1" s="1"/>
  <c r="A67" i="5" s="1"/>
  <c r="A27" i="5" s="1"/>
  <c r="AA23" i="1"/>
  <c r="A23" i="1" s="1"/>
  <c r="A66" i="5" s="1"/>
  <c r="A26" i="5" s="1"/>
  <c r="AA22" i="1"/>
  <c r="A22" i="1" s="1"/>
  <c r="A65" i="5" s="1"/>
  <c r="A25" i="5" s="1"/>
  <c r="AA21" i="1"/>
  <c r="A21" i="1" s="1"/>
  <c r="A64" i="5" s="1"/>
  <c r="A24" i="5" s="1"/>
  <c r="AA20" i="1"/>
  <c r="A20" i="1" s="1"/>
  <c r="A63" i="5" s="1"/>
  <c r="A23" i="5" s="1"/>
  <c r="AA19" i="1"/>
  <c r="A19" i="1" s="1"/>
  <c r="A62" i="5" s="1"/>
  <c r="A22" i="5" s="1"/>
  <c r="AA18" i="1"/>
  <c r="A18" i="1" s="1"/>
  <c r="A61" i="5" s="1"/>
  <c r="A21" i="5" s="1"/>
  <c r="AA17" i="1"/>
  <c r="A17" i="1" s="1"/>
  <c r="A60" i="5" s="1"/>
  <c r="A20" i="5" s="1"/>
  <c r="AA16" i="1"/>
  <c r="A16" i="1" s="1"/>
  <c r="A59" i="5" s="1"/>
  <c r="A19" i="5" s="1"/>
  <c r="AA15" i="1"/>
  <c r="A15" i="1" s="1"/>
  <c r="A58" i="5" s="1"/>
  <c r="A18" i="5" s="1"/>
  <c r="AA14" i="1"/>
  <c r="A14" i="1" s="1"/>
  <c r="A57" i="5" s="1"/>
  <c r="A17" i="5" s="1"/>
  <c r="F84" i="1"/>
  <c r="I103" i="5" l="1"/>
  <c r="AM123" i="5"/>
  <c r="AM129" i="5"/>
  <c r="AM148" i="5" s="1"/>
  <c r="AN148" i="5" s="1"/>
  <c r="AO148" i="5" s="1"/>
  <c r="AF148" i="5"/>
  <c r="AG148" i="5" s="1"/>
  <c r="D103" i="5"/>
  <c r="P102" i="5"/>
  <c r="I140" i="5"/>
  <c r="J140" i="5" s="1"/>
  <c r="AM125" i="5"/>
  <c r="F146" i="5"/>
  <c r="AM121" i="5"/>
  <c r="K102" i="5"/>
  <c r="D140" i="5"/>
  <c r="E140" i="5" s="1"/>
  <c r="K109" i="5"/>
  <c r="D147" i="5"/>
  <c r="E147" i="5" s="1"/>
  <c r="AM122" i="5"/>
  <c r="AM128" i="5"/>
  <c r="AM127" i="5"/>
  <c r="P109" i="5"/>
  <c r="I147" i="5"/>
  <c r="J147" i="5" s="1"/>
  <c r="AM126" i="5"/>
  <c r="P108" i="5"/>
  <c r="P146" i="5" s="1"/>
  <c r="Q146" i="5" s="1"/>
  <c r="I146" i="5"/>
  <c r="J146" i="5" s="1"/>
  <c r="K107" i="5"/>
  <c r="D145" i="5"/>
  <c r="E145" i="5" s="1"/>
  <c r="P107" i="5"/>
  <c r="I145" i="5"/>
  <c r="J145" i="5" s="1"/>
  <c r="D106" i="5"/>
  <c r="P106" i="5"/>
  <c r="I144" i="5"/>
  <c r="J144" i="5" s="1"/>
  <c r="F143" i="5"/>
  <c r="I104" i="5"/>
  <c r="F147" i="5"/>
  <c r="D104" i="5"/>
  <c r="AM124" i="5"/>
  <c r="F140" i="5"/>
  <c r="C150" i="5"/>
  <c r="K105" i="5"/>
  <c r="D143" i="5"/>
  <c r="E143" i="5" s="1"/>
  <c r="AH148" i="5"/>
  <c r="P105" i="5"/>
  <c r="I143" i="5"/>
  <c r="J143" i="5" s="1"/>
  <c r="F145" i="5"/>
  <c r="AX77" i="5"/>
  <c r="AM120" i="5"/>
  <c r="T106" i="5"/>
  <c r="AX65" i="5"/>
  <c r="BV79" i="5"/>
  <c r="AP79" i="5"/>
  <c r="K108" i="5"/>
  <c r="K146" i="5" s="1"/>
  <c r="L146" i="5" s="1"/>
  <c r="T107" i="5"/>
  <c r="W108" i="5"/>
  <c r="W146" i="5" s="1"/>
  <c r="X146" i="5" s="1"/>
  <c r="Z81" i="5"/>
  <c r="Z79" i="5"/>
  <c r="BV77" i="5"/>
  <c r="M106" i="5"/>
  <c r="M107" i="5"/>
  <c r="AZ93" i="5"/>
  <c r="AS93" i="5"/>
  <c r="I101" i="5"/>
  <c r="D101" i="5"/>
  <c r="BN65" i="5"/>
  <c r="AH63" i="5"/>
  <c r="AX83" i="5"/>
  <c r="BN85" i="5"/>
  <c r="R83" i="5"/>
  <c r="Z77" i="5"/>
  <c r="AP81" i="5"/>
  <c r="AA109" i="5"/>
  <c r="I19" i="5"/>
  <c r="F30" i="5"/>
  <c r="Z59" i="5"/>
  <c r="R65" i="5"/>
  <c r="AP61" i="5"/>
  <c r="BN63" i="5"/>
  <c r="BV85" i="5"/>
  <c r="AX85" i="5"/>
  <c r="AX63" i="5"/>
  <c r="AP77" i="5"/>
  <c r="AH77" i="5"/>
  <c r="AP59" i="5"/>
  <c r="R63" i="5"/>
  <c r="R61" i="5"/>
  <c r="Z65" i="5"/>
  <c r="BF77" i="5"/>
  <c r="AH85" i="5"/>
  <c r="BN77" i="5"/>
  <c r="BV61" i="5"/>
  <c r="AX61" i="5"/>
  <c r="AP83" i="5"/>
  <c r="AX67" i="5"/>
  <c r="BV63" i="5"/>
  <c r="AH61" i="5"/>
  <c r="Z61" i="5"/>
  <c r="AH83" i="5"/>
  <c r="R85" i="5"/>
  <c r="BF83" i="5"/>
  <c r="BN61" i="5"/>
  <c r="BV83" i="5"/>
  <c r="R67" i="5"/>
  <c r="Z67" i="5"/>
  <c r="BV59" i="5"/>
  <c r="BF67" i="5"/>
  <c r="BF61" i="5"/>
  <c r="BV81" i="5"/>
  <c r="AX81" i="5"/>
  <c r="BV65" i="5"/>
  <c r="R59" i="5"/>
  <c r="BF59" i="5"/>
  <c r="BF81" i="5"/>
  <c r="AP85" i="5"/>
  <c r="BN67" i="5"/>
  <c r="R77" i="5"/>
  <c r="AP63" i="5"/>
  <c r="BN59" i="5"/>
  <c r="R79" i="5"/>
  <c r="AX79" i="5"/>
  <c r="AP65" i="5"/>
  <c r="Q70" i="5"/>
  <c r="AH59" i="5"/>
  <c r="BN79" i="5"/>
  <c r="AH79" i="5"/>
  <c r="BV67" i="5"/>
  <c r="BN81" i="5"/>
  <c r="Z85" i="5"/>
  <c r="R81" i="5"/>
  <c r="AG70" i="5"/>
  <c r="AH57" i="5"/>
  <c r="BE70" i="5"/>
  <c r="BF57" i="5"/>
  <c r="I88" i="5"/>
  <c r="AH81" i="5"/>
  <c r="BN83" i="5"/>
  <c r="AO70" i="5"/>
  <c r="AP57" i="5"/>
  <c r="Y88" i="5"/>
  <c r="Z75" i="5"/>
  <c r="BM70" i="5"/>
  <c r="R57" i="5"/>
  <c r="AO88" i="5"/>
  <c r="AP75" i="5"/>
  <c r="BF65" i="5"/>
  <c r="BF63" i="5"/>
  <c r="AH67" i="5"/>
  <c r="Q88" i="5"/>
  <c r="R75" i="5"/>
  <c r="BF79" i="5"/>
  <c r="BF85" i="5"/>
  <c r="Y70" i="5"/>
  <c r="Z57" i="5"/>
  <c r="BM88" i="5"/>
  <c r="BN75" i="5"/>
  <c r="AW70" i="5"/>
  <c r="AX57" i="5"/>
  <c r="BV75" i="5"/>
  <c r="BU88" i="5"/>
  <c r="AX59" i="5"/>
  <c r="Z83" i="5"/>
  <c r="BU70" i="5"/>
  <c r="BV57" i="5"/>
  <c r="AP67" i="5"/>
  <c r="AW88" i="5"/>
  <c r="AX75" i="5"/>
  <c r="BN57" i="5"/>
  <c r="AH65" i="5"/>
  <c r="BE88" i="5"/>
  <c r="BF75" i="5"/>
  <c r="Z63" i="5"/>
  <c r="AH75" i="5"/>
  <c r="AG88" i="5"/>
  <c r="X48" i="1"/>
  <c r="J57" i="5"/>
  <c r="J85" i="5"/>
  <c r="J81" i="5"/>
  <c r="J63" i="5"/>
  <c r="J79" i="5"/>
  <c r="J83" i="5"/>
  <c r="J59" i="5"/>
  <c r="J65" i="5"/>
  <c r="J67" i="5"/>
  <c r="J77" i="5"/>
  <c r="J61" i="5"/>
  <c r="J75" i="5"/>
  <c r="I70" i="5"/>
  <c r="G49" i="1"/>
  <c r="F49" i="1"/>
  <c r="D49" i="1"/>
  <c r="H49" i="1"/>
  <c r="E49" i="1"/>
  <c r="R65" i="1"/>
  <c r="R72" i="1" s="1"/>
  <c r="J49" i="1"/>
  <c r="E54" i="1"/>
  <c r="E61" i="1" s="1"/>
  <c r="R54" i="1"/>
  <c r="R61" i="1" s="1"/>
  <c r="I65" i="1"/>
  <c r="I72" i="1" s="1"/>
  <c r="V54" i="1"/>
  <c r="V61" i="1" s="1"/>
  <c r="E65" i="1"/>
  <c r="E72" i="1" s="1"/>
  <c r="N65" i="1"/>
  <c r="N72" i="1" s="1"/>
  <c r="N54" i="1"/>
  <c r="N61" i="1" s="1"/>
  <c r="P48" i="1"/>
  <c r="P104" i="5" l="1"/>
  <c r="I142" i="5"/>
  <c r="J142" i="5" s="1"/>
  <c r="R102" i="5"/>
  <c r="K140" i="5"/>
  <c r="L140" i="5" s="1"/>
  <c r="W106" i="5"/>
  <c r="P144" i="5"/>
  <c r="Q144" i="5" s="1"/>
  <c r="W109" i="5"/>
  <c r="P147" i="5"/>
  <c r="Q147" i="5" s="1"/>
  <c r="K106" i="5"/>
  <c r="D144" i="5"/>
  <c r="E144" i="5" s="1"/>
  <c r="F144" i="5" s="1"/>
  <c r="W105" i="5"/>
  <c r="P143" i="5"/>
  <c r="Q143" i="5" s="1"/>
  <c r="W107" i="5"/>
  <c r="P145" i="5"/>
  <c r="Q145" i="5" s="1"/>
  <c r="M140" i="5"/>
  <c r="R105" i="5"/>
  <c r="K143" i="5"/>
  <c r="L143" i="5" s="1"/>
  <c r="M143" i="5" s="1"/>
  <c r="W102" i="5"/>
  <c r="P140" i="5"/>
  <c r="Q140" i="5" s="1"/>
  <c r="K101" i="5"/>
  <c r="D139" i="5"/>
  <c r="E139" i="5" s="1"/>
  <c r="K103" i="5"/>
  <c r="D141" i="5"/>
  <c r="E141" i="5" s="1"/>
  <c r="F141" i="5" s="1"/>
  <c r="P101" i="5"/>
  <c r="I139" i="5"/>
  <c r="J139" i="5" s="1"/>
  <c r="R107" i="5"/>
  <c r="K145" i="5"/>
  <c r="L145" i="5" s="1"/>
  <c r="M145" i="5" s="1"/>
  <c r="M146" i="5"/>
  <c r="K104" i="5"/>
  <c r="D142" i="5"/>
  <c r="E142" i="5" s="1"/>
  <c r="F142" i="5" s="1"/>
  <c r="R109" i="5"/>
  <c r="K147" i="5"/>
  <c r="L147" i="5" s="1"/>
  <c r="M147" i="5" s="1"/>
  <c r="P103" i="5"/>
  <c r="I141" i="5"/>
  <c r="J141" i="5" s="1"/>
  <c r="X101" i="5"/>
  <c r="N49" i="1"/>
  <c r="AR93" i="5"/>
  <c r="BR93" i="5"/>
  <c r="BA93" i="5"/>
  <c r="AO121" i="5"/>
  <c r="AD108" i="5"/>
  <c r="AD146" i="5" s="1"/>
  <c r="AE146" i="5" s="1"/>
  <c r="M120" i="5"/>
  <c r="R108" i="5"/>
  <c r="BH93" i="5"/>
  <c r="F109" i="5"/>
  <c r="BO93" i="5"/>
  <c r="T105" i="5"/>
  <c r="AK93" i="5"/>
  <c r="M103" i="5"/>
  <c r="T93" i="5"/>
  <c r="T103" i="5"/>
  <c r="U93" i="5"/>
  <c r="BI93" i="5"/>
  <c r="F103" i="5"/>
  <c r="S93" i="5"/>
  <c r="C93" i="5"/>
  <c r="M105" i="5"/>
  <c r="AJ93" i="5"/>
  <c r="M109" i="5"/>
  <c r="BP93" i="5"/>
  <c r="M104" i="5"/>
  <c r="AB93" i="5"/>
  <c r="T109" i="5"/>
  <c r="BQ93" i="5"/>
  <c r="F106" i="5"/>
  <c r="AQ93" i="5"/>
  <c r="E93" i="5"/>
  <c r="F104" i="5"/>
  <c r="AA93" i="5"/>
  <c r="M102" i="5"/>
  <c r="L93" i="5"/>
  <c r="D93" i="5"/>
  <c r="F105" i="5"/>
  <c r="AI93" i="5"/>
  <c r="T104" i="5"/>
  <c r="AC93" i="5"/>
  <c r="F107" i="5"/>
  <c r="AY93" i="5"/>
  <c r="BG93" i="5"/>
  <c r="F102" i="5"/>
  <c r="K93" i="5"/>
  <c r="T102" i="5"/>
  <c r="M93" i="5"/>
  <c r="J19" i="5"/>
  <c r="J30" i="5" s="1"/>
  <c r="J50" i="5" s="1"/>
  <c r="I30" i="5"/>
  <c r="I50" i="5" s="1"/>
  <c r="AA107" i="5"/>
  <c r="BB93" i="5"/>
  <c r="BE90" i="5"/>
  <c r="BE93" i="5" s="1"/>
  <c r="AA103" i="5"/>
  <c r="V93" i="5"/>
  <c r="AA105" i="5"/>
  <c r="AL93" i="5"/>
  <c r="AA108" i="5"/>
  <c r="F123" i="5" s="1"/>
  <c r="BJ93" i="5"/>
  <c r="AA106" i="5"/>
  <c r="AT93" i="5"/>
  <c r="AA102" i="5"/>
  <c r="N93" i="5"/>
  <c r="F93" i="5"/>
  <c r="AA104" i="5"/>
  <c r="AD93" i="5"/>
  <c r="BM90" i="5"/>
  <c r="BM93" i="5" s="1"/>
  <c r="Q90" i="5"/>
  <c r="Q93" i="5" s="1"/>
  <c r="AP88" i="5"/>
  <c r="BF88" i="5"/>
  <c r="AX88" i="5"/>
  <c r="BV88" i="5"/>
  <c r="R70" i="5"/>
  <c r="BN70" i="5"/>
  <c r="AP70" i="5"/>
  <c r="J88" i="5"/>
  <c r="AG90" i="5"/>
  <c r="AG93" i="5" s="1"/>
  <c r="AH88" i="5"/>
  <c r="BU90" i="5"/>
  <c r="BU93" i="5" s="1"/>
  <c r="BN88" i="5"/>
  <c r="BV70" i="5"/>
  <c r="J70" i="5"/>
  <c r="R88" i="5"/>
  <c r="AX70" i="5"/>
  <c r="Z70" i="5"/>
  <c r="AO90" i="5"/>
  <c r="AO93" i="5" s="1"/>
  <c r="Z88" i="5"/>
  <c r="Y90" i="5"/>
  <c r="Y93" i="5" s="1"/>
  <c r="AH70" i="5"/>
  <c r="AW90" i="5"/>
  <c r="AW93" i="5" s="1"/>
  <c r="BF70" i="5"/>
  <c r="F83" i="1"/>
  <c r="F93" i="1" s="1"/>
  <c r="E93" i="1"/>
  <c r="F94" i="1" s="1"/>
  <c r="I54" i="1"/>
  <c r="I61" i="1" s="1"/>
  <c r="V48" i="1"/>
  <c r="R48" i="1"/>
  <c r="S48" i="1"/>
  <c r="Q48" i="1"/>
  <c r="W48" i="1"/>
  <c r="U48" i="1"/>
  <c r="T48" i="1"/>
  <c r="O48" i="1"/>
  <c r="F139" i="5" l="1"/>
  <c r="F150" i="5" s="1"/>
  <c r="E150" i="5"/>
  <c r="F151" i="5" s="1"/>
  <c r="R106" i="5"/>
  <c r="K144" i="5"/>
  <c r="L144" i="5" s="1"/>
  <c r="M144" i="5" s="1"/>
  <c r="R101" i="5"/>
  <c r="K139" i="5"/>
  <c r="L139" i="5" s="1"/>
  <c r="AD102" i="5"/>
  <c r="W140" i="5"/>
  <c r="X140" i="5" s="1"/>
  <c r="AD109" i="5"/>
  <c r="W147" i="5"/>
  <c r="X147" i="5" s="1"/>
  <c r="Y105" i="5"/>
  <c r="R143" i="5"/>
  <c r="S143" i="5" s="1"/>
  <c r="T143" i="5" s="1"/>
  <c r="AD106" i="5"/>
  <c r="W144" i="5"/>
  <c r="X144" i="5" s="1"/>
  <c r="R104" i="5"/>
  <c r="K142" i="5"/>
  <c r="L142" i="5" s="1"/>
  <c r="Y108" i="5"/>
  <c r="R146" i="5"/>
  <c r="S146" i="5" s="1"/>
  <c r="T146" i="5" s="1"/>
  <c r="AD107" i="5"/>
  <c r="W145" i="5"/>
  <c r="X145" i="5" s="1"/>
  <c r="Y109" i="5"/>
  <c r="R147" i="5"/>
  <c r="S147" i="5" s="1"/>
  <c r="T147" i="5" s="1"/>
  <c r="Y107" i="5"/>
  <c r="R145" i="5"/>
  <c r="S145" i="5" s="1"/>
  <c r="T145" i="5" s="1"/>
  <c r="J150" i="5"/>
  <c r="M139" i="5"/>
  <c r="W101" i="5"/>
  <c r="P139" i="5"/>
  <c r="Q139" i="5" s="1"/>
  <c r="Y102" i="5"/>
  <c r="R140" i="5"/>
  <c r="S140" i="5" s="1"/>
  <c r="T140" i="5"/>
  <c r="AD105" i="5"/>
  <c r="W143" i="5"/>
  <c r="X143" i="5" s="1"/>
  <c r="M142" i="5"/>
  <c r="W103" i="5"/>
  <c r="P141" i="5"/>
  <c r="Q141" i="5" s="1"/>
  <c r="R103" i="5"/>
  <c r="K141" i="5"/>
  <c r="L141" i="5" s="1"/>
  <c r="M141" i="5" s="1"/>
  <c r="W104" i="5"/>
  <c r="P142" i="5"/>
  <c r="Q142" i="5" s="1"/>
  <c r="X112" i="5"/>
  <c r="M108" i="5"/>
  <c r="F121" i="5"/>
  <c r="AH122" i="5"/>
  <c r="AH131" i="5" s="1"/>
  <c r="AG131" i="5"/>
  <c r="AH132" i="5" s="1"/>
  <c r="T108" i="5"/>
  <c r="M122" i="5" s="1"/>
  <c r="F122" i="5"/>
  <c r="AK108" i="5"/>
  <c r="AA123" i="5"/>
  <c r="BF90" i="5"/>
  <c r="BF93" i="5" s="1"/>
  <c r="AP90" i="5"/>
  <c r="AP93" i="5" s="1"/>
  <c r="F108" i="5"/>
  <c r="T120" i="5"/>
  <c r="S112" i="5"/>
  <c r="T113" i="5" s="1"/>
  <c r="T101" i="5"/>
  <c r="E112" i="5"/>
  <c r="F113" i="5" s="1"/>
  <c r="F101" i="5"/>
  <c r="M101" i="5"/>
  <c r="L112" i="5"/>
  <c r="M113" i="5" s="1"/>
  <c r="I93" i="5"/>
  <c r="BV90" i="5"/>
  <c r="BV93" i="5" s="1"/>
  <c r="BN90" i="5"/>
  <c r="BN93" i="5" s="1"/>
  <c r="Z112" i="5"/>
  <c r="AA101" i="5"/>
  <c r="AA112" i="5" s="1"/>
  <c r="R90" i="5"/>
  <c r="R93" i="5" s="1"/>
  <c r="J90" i="5"/>
  <c r="J93" i="5" s="1"/>
  <c r="AX90" i="5"/>
  <c r="AX93" i="5" s="1"/>
  <c r="Z90" i="5"/>
  <c r="Z93" i="5" s="1"/>
  <c r="AH90" i="5"/>
  <c r="AH93" i="5" s="1"/>
  <c r="Z48" i="1"/>
  <c r="AD104" i="5" l="1"/>
  <c r="W142" i="5"/>
  <c r="X142" i="5" s="1"/>
  <c r="AK109" i="5"/>
  <c r="AK147" i="5" s="1"/>
  <c r="AL147" i="5" s="1"/>
  <c r="AD147" i="5"/>
  <c r="AE147" i="5" s="1"/>
  <c r="AK106" i="5"/>
  <c r="AK144" i="5" s="1"/>
  <c r="AL144" i="5" s="1"/>
  <c r="AD144" i="5"/>
  <c r="AE144" i="5" s="1"/>
  <c r="AK102" i="5"/>
  <c r="AK140" i="5" s="1"/>
  <c r="AL140" i="5" s="1"/>
  <c r="AD140" i="5"/>
  <c r="AE140" i="5" s="1"/>
  <c r="AD101" i="5"/>
  <c r="W139" i="5"/>
  <c r="X139" i="5" s="1"/>
  <c r="AK107" i="5"/>
  <c r="AK145" i="5" s="1"/>
  <c r="AL145" i="5" s="1"/>
  <c r="AD145" i="5"/>
  <c r="AE145" i="5" s="1"/>
  <c r="M150" i="5"/>
  <c r="AF107" i="5"/>
  <c r="Y145" i="5"/>
  <c r="Z145" i="5" s="1"/>
  <c r="AA145" i="5" s="1"/>
  <c r="L150" i="5"/>
  <c r="AD103" i="5"/>
  <c r="W141" i="5"/>
  <c r="X141" i="5" s="1"/>
  <c r="AK105" i="5"/>
  <c r="AK143" i="5" s="1"/>
  <c r="AL143" i="5" s="1"/>
  <c r="AD143" i="5"/>
  <c r="AE143" i="5" s="1"/>
  <c r="AF108" i="5"/>
  <c r="Y146" i="5"/>
  <c r="Z146" i="5" s="1"/>
  <c r="AA146" i="5" s="1"/>
  <c r="Y101" i="5"/>
  <c r="R139" i="5"/>
  <c r="S139" i="5" s="1"/>
  <c r="AF105" i="5"/>
  <c r="Y143" i="5"/>
  <c r="Z143" i="5" s="1"/>
  <c r="AA143" i="5" s="1"/>
  <c r="Y103" i="5"/>
  <c r="R141" i="5"/>
  <c r="S141" i="5" s="1"/>
  <c r="T141" i="5" s="1"/>
  <c r="AA113" i="5"/>
  <c r="Y106" i="5"/>
  <c r="R144" i="5"/>
  <c r="S144" i="5" s="1"/>
  <c r="T144" i="5" s="1"/>
  <c r="AF109" i="5"/>
  <c r="Y147" i="5"/>
  <c r="Z147" i="5" s="1"/>
  <c r="AA147" i="5" s="1"/>
  <c r="T124" i="5"/>
  <c r="AK146" i="5"/>
  <c r="AL146" i="5" s="1"/>
  <c r="Q150" i="5"/>
  <c r="M151" i="5"/>
  <c r="AF102" i="5"/>
  <c r="Y140" i="5"/>
  <c r="Z140" i="5" s="1"/>
  <c r="AA140" i="5" s="1"/>
  <c r="M112" i="5"/>
  <c r="Y104" i="5"/>
  <c r="R142" i="5"/>
  <c r="S142" i="5" s="1"/>
  <c r="T142" i="5" s="1"/>
  <c r="F131" i="5"/>
  <c r="AO123" i="5"/>
  <c r="AO131" i="5" s="1"/>
  <c r="AN131" i="5"/>
  <c r="AO132" i="5" s="1"/>
  <c r="Z131" i="5"/>
  <c r="AA132" i="5" s="1"/>
  <c r="AA120" i="5"/>
  <c r="AA131" i="5" s="1"/>
  <c r="F112" i="5"/>
  <c r="E131" i="5"/>
  <c r="F132" i="5" s="1"/>
  <c r="T112" i="5"/>
  <c r="M121" i="5"/>
  <c r="M131" i="5" s="1"/>
  <c r="L131" i="5"/>
  <c r="M132" i="5" s="1"/>
  <c r="S131" i="5"/>
  <c r="T132" i="5" s="1"/>
  <c r="T121" i="5"/>
  <c r="T131" i="5" s="1"/>
  <c r="AF103" i="5" l="1"/>
  <c r="Y141" i="5"/>
  <c r="Z141" i="5" s="1"/>
  <c r="AM105" i="5"/>
  <c r="AM143" i="5" s="1"/>
  <c r="AN143" i="5" s="1"/>
  <c r="AO143" i="5" s="1"/>
  <c r="AF143" i="5"/>
  <c r="AG143" i="5" s="1"/>
  <c r="AF146" i="5"/>
  <c r="AG146" i="5" s="1"/>
  <c r="AH146" i="5" s="1"/>
  <c r="AM108" i="5"/>
  <c r="AK101" i="5"/>
  <c r="AK139" i="5" s="1"/>
  <c r="AL139" i="5" s="1"/>
  <c r="AD139" i="5"/>
  <c r="AE139" i="5" s="1"/>
  <c r="T151" i="5"/>
  <c r="AH147" i="5"/>
  <c r="AF106" i="5"/>
  <c r="Y144" i="5"/>
  <c r="Z144" i="5" s="1"/>
  <c r="AA144" i="5" s="1"/>
  <c r="S150" i="5"/>
  <c r="AM109" i="5"/>
  <c r="AM147" i="5" s="1"/>
  <c r="AN147" i="5" s="1"/>
  <c r="AO147" i="5" s="1"/>
  <c r="AF147" i="5"/>
  <c r="AG147" i="5" s="1"/>
  <c r="AK103" i="5"/>
  <c r="AK141" i="5" s="1"/>
  <c r="AL141" i="5" s="1"/>
  <c r="AD141" i="5"/>
  <c r="AE141" i="5" s="1"/>
  <c r="X150" i="5"/>
  <c r="AA139" i="5"/>
  <c r="T139" i="5"/>
  <c r="T150" i="5" s="1"/>
  <c r="AH143" i="5"/>
  <c r="AM107" i="5"/>
  <c r="AM145" i="5" s="1"/>
  <c r="AN145" i="5" s="1"/>
  <c r="AO145" i="5" s="1"/>
  <c r="AF145" i="5"/>
  <c r="AG145" i="5" s="1"/>
  <c r="AH145" i="5" s="1"/>
  <c r="AM102" i="5"/>
  <c r="AM140" i="5" s="1"/>
  <c r="AN140" i="5" s="1"/>
  <c r="AO140" i="5" s="1"/>
  <c r="AF140" i="5"/>
  <c r="AG140" i="5" s="1"/>
  <c r="AH140" i="5" s="1"/>
  <c r="AF101" i="5"/>
  <c r="Y139" i="5"/>
  <c r="Z139" i="5" s="1"/>
  <c r="AA141" i="5"/>
  <c r="AF104" i="5"/>
  <c r="Y142" i="5"/>
  <c r="Z142" i="5" s="1"/>
  <c r="AA142" i="5" s="1"/>
  <c r="AK104" i="5"/>
  <c r="AK142" i="5" s="1"/>
  <c r="AL142" i="5" s="1"/>
  <c r="AD142" i="5"/>
  <c r="AE142" i="5" s="1"/>
  <c r="AA150" i="5" l="1"/>
  <c r="AE150" i="5"/>
  <c r="AA151" i="5"/>
  <c r="AH124" i="5"/>
  <c r="AM146" i="5"/>
  <c r="AN146" i="5" s="1"/>
  <c r="AO146" i="5" s="1"/>
  <c r="AM104" i="5"/>
  <c r="AM142" i="5" s="1"/>
  <c r="AN142" i="5" s="1"/>
  <c r="AO142" i="5" s="1"/>
  <c r="AF142" i="5"/>
  <c r="AG142" i="5" s="1"/>
  <c r="AH142" i="5" s="1"/>
  <c r="AM101" i="5"/>
  <c r="AM139" i="5" s="1"/>
  <c r="AN139" i="5" s="1"/>
  <c r="AO139" i="5" s="1"/>
  <c r="AF139" i="5"/>
  <c r="AG139" i="5" s="1"/>
  <c r="AG150" i="5" s="1"/>
  <c r="AM103" i="5"/>
  <c r="AM141" i="5" s="1"/>
  <c r="AN141" i="5" s="1"/>
  <c r="AO141" i="5" s="1"/>
  <c r="AF141" i="5"/>
  <c r="AG141" i="5" s="1"/>
  <c r="AH141" i="5" s="1"/>
  <c r="AL150" i="5"/>
  <c r="Z150" i="5"/>
  <c r="AM106" i="5"/>
  <c r="AM144" i="5" s="1"/>
  <c r="AN144" i="5" s="1"/>
  <c r="AO144" i="5" s="1"/>
  <c r="AF144" i="5"/>
  <c r="AG144" i="5" s="1"/>
  <c r="AH144" i="5" s="1"/>
  <c r="AO150" i="5" l="1"/>
  <c r="AH151" i="5"/>
  <c r="AN150" i="5"/>
  <c r="AH139" i="5"/>
  <c r="AH150" i="5" s="1"/>
  <c r="AO151" i="5"/>
</calcChain>
</file>

<file path=xl/sharedStrings.xml><?xml version="1.0" encoding="utf-8"?>
<sst xmlns="http://schemas.openxmlformats.org/spreadsheetml/2006/main" count="1104" uniqueCount="190">
  <si>
    <t>Núm. De Empleado:</t>
  </si>
  <si>
    <t xml:space="preserve">Núm. Teléfono y/o Extensión: </t>
  </si>
  <si>
    <t xml:space="preserve">Fecha en que se realizó el análisis: </t>
  </si>
  <si>
    <t xml:space="preserve"> </t>
  </si>
  <si>
    <t>Desglose de Salarios según Nombramiento</t>
  </si>
  <si>
    <t>Fecha de Nómina</t>
  </si>
  <si>
    <t># cuenta 1</t>
  </si>
  <si>
    <t># cuenta 2</t>
  </si>
  <si>
    <t># cuenta 3</t>
  </si>
  <si>
    <t># cuenta 4</t>
  </si>
  <si>
    <t># cuenta 5</t>
  </si>
  <si>
    <t># cuenta 6</t>
  </si>
  <si>
    <t># cuenta 7</t>
  </si>
  <si>
    <t># cuenta 8</t>
  </si>
  <si>
    <t># cuenta 9</t>
  </si>
  <si>
    <t>.40110.263.000.5021.110.00000000000.20</t>
  </si>
  <si>
    <t>.401390550033.</t>
  </si>
  <si>
    <t>.401392130005.</t>
  </si>
  <si>
    <t>.401392680003.</t>
  </si>
  <si>
    <t>.401391410008.</t>
  </si>
  <si>
    <t>0.401390550034.</t>
  </si>
  <si>
    <t>-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</si>
  <si>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</si>
  <si>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</si>
  <si>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</si>
  <si>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</si>
  <si>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</si>
  <si>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</si>
  <si>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</si>
  <si>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</si>
  <si>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</si>
  <si>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</si>
  <si>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</si>
  <si>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</si>
  <si>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Totales</t>
  </si>
  <si>
    <t>Diferencia:</t>
  </si>
  <si>
    <t>Ajustes:</t>
  </si>
  <si>
    <t>J..</t>
  </si>
  <si>
    <t>Total</t>
  </si>
  <si>
    <t>Entrado en HRMS por:</t>
  </si>
  <si>
    <t>Fecha:</t>
  </si>
  <si>
    <t>07/01/18 up</t>
  </si>
  <si>
    <t>FSE</t>
  </si>
  <si>
    <t>06/30/18 down</t>
  </si>
  <si>
    <t>% Retiro 5263</t>
  </si>
  <si>
    <t>% Retiro 5264</t>
  </si>
  <si>
    <t>SS</t>
  </si>
  <si>
    <t>MED</t>
  </si>
  <si>
    <t>RET</t>
  </si>
  <si>
    <t>Rx</t>
  </si>
  <si>
    <t>Cuenta 1</t>
  </si>
  <si>
    <t>PM</t>
  </si>
  <si>
    <t>Cuenta 2</t>
  </si>
  <si>
    <t>Cuenta 3</t>
  </si>
  <si>
    <t>Cuenta 4</t>
  </si>
  <si>
    <t>Cuenta 5</t>
  </si>
  <si>
    <t>Cuenta 6</t>
  </si>
  <si>
    <t>Cuenta 7</t>
  </si>
  <si>
    <t>Cuenta 8</t>
  </si>
  <si>
    <t>Cuenta 9</t>
  </si>
  <si>
    <t>0.401150010001.</t>
  </si>
  <si>
    <t>0.402050010001.</t>
  </si>
  <si>
    <t>0.402081150001.</t>
  </si>
  <si>
    <t>Quincenas</t>
  </si>
  <si>
    <t>Requiere retiro, marcar con (X) en encasillado</t>
  </si>
  <si>
    <t>Incorrect payment</t>
  </si>
  <si>
    <t xml:space="preserve">                        Incentivo Institucional</t>
  </si>
  <si>
    <t xml:space="preserve">Periodo evaluado: </t>
  </si>
  <si>
    <t>Análisis preparado por:</t>
  </si>
  <si>
    <t>Desglose de Salarios según cobró en Nómina</t>
  </si>
  <si>
    <t>ANÁLISIS DE NÓMINA POR EMPLEADO</t>
  </si>
  <si>
    <t>ANÁLISIS DE BENEFICIOS MARGINALES POR EMPLEADO</t>
  </si>
  <si>
    <t>Nombre del Empleado:</t>
  </si>
  <si>
    <t>Desde</t>
  </si>
  <si>
    <t>Hasta</t>
  </si>
  <si>
    <t>jose</t>
  </si>
  <si>
    <t>Sub Total Fall</t>
  </si>
  <si>
    <t>Sub Total Spring</t>
  </si>
  <si>
    <t># cuenta 10</t>
  </si>
  <si>
    <t>Total por quincena</t>
  </si>
  <si>
    <t>(787)78*5657 ext. 2003</t>
  </si>
  <si>
    <t>Total Mensual</t>
  </si>
  <si>
    <t>21 Semi-Month 2020</t>
  </si>
  <si>
    <t>401391110000.00</t>
  </si>
  <si>
    <t>01 Semi-Month 2020</t>
  </si>
  <si>
    <t>02 Semi-Month 2020</t>
  </si>
  <si>
    <t>03 Semi-Month 2020</t>
  </si>
  <si>
    <t>04 Semi-Month 2020</t>
  </si>
  <si>
    <t>05 Semi-Month 2020</t>
  </si>
  <si>
    <t>06 Semi-Month 2020</t>
  </si>
  <si>
    <t>07 Semi-Month 2020</t>
  </si>
  <si>
    <t>08 Semi-Month 2020</t>
  </si>
  <si>
    <t>09 Semi-Month 2020</t>
  </si>
  <si>
    <t>10 Semi-Month 2020</t>
  </si>
  <si>
    <t>11 Semi-Month 2020</t>
  </si>
  <si>
    <t>12 Semi-Month 2020</t>
  </si>
  <si>
    <t>13 Semi-Month 2020</t>
  </si>
  <si>
    <t>14 Semi-Month 2020</t>
  </si>
  <si>
    <t>15 Semi-Month 2020</t>
  </si>
  <si>
    <t>16 Semi-Month 2020</t>
  </si>
  <si>
    <t>17 Semi-Month 2020</t>
  </si>
  <si>
    <t>18 Semi-Month 2020</t>
  </si>
  <si>
    <t>19 Semi-Month 2020</t>
  </si>
  <si>
    <t>20 Semi-Month 2020</t>
  </si>
  <si>
    <t>22 Semi-Month 2020</t>
  </si>
  <si>
    <t>23 Semi-Month 2020</t>
  </si>
  <si>
    <t>24 Semi-Month 2020</t>
  </si>
  <si>
    <t>Día</t>
  </si>
  <si>
    <t>Mes</t>
  </si>
  <si>
    <t>Año</t>
  </si>
  <si>
    <t>Quicena ORACLE</t>
  </si>
  <si>
    <t>Cuenta 10</t>
  </si>
  <si>
    <t>Desgloce según Nómina</t>
  </si>
  <si>
    <t>Desgloce según Transacción de Personal</t>
  </si>
  <si>
    <t>Cuenta</t>
  </si>
  <si>
    <t>Cantidad</t>
  </si>
  <si>
    <t>Diferencia</t>
  </si>
  <si>
    <t>TOTALES</t>
  </si>
  <si>
    <t>COTEJO</t>
  </si>
  <si>
    <t>Total por cuenta</t>
  </si>
  <si>
    <t>DESGLOCE SEGUN NOMINA</t>
  </si>
  <si>
    <t>Sub total Fall</t>
  </si>
  <si>
    <t>Sub total Spring</t>
  </si>
  <si>
    <t>Total por Quincena</t>
  </si>
  <si>
    <t>SEGURO SOCIAL</t>
  </si>
  <si>
    <t>MEDICARE</t>
  </si>
  <si>
    <t>FONDO DEL SEGURO DEL ESTADO</t>
  </si>
  <si>
    <t>SISTEMA DE RETIRO</t>
  </si>
  <si>
    <t>PLAN MEDICO REGULAR</t>
  </si>
  <si>
    <t>PLAN MEDICO FARMACIA</t>
  </si>
  <si>
    <t>cotejo</t>
  </si>
  <si>
    <t>Total Diferencia</t>
  </si>
  <si>
    <t># cuenta 11</t>
  </si>
  <si>
    <t># cuenta 12</t>
  </si>
  <si>
    <t># cuenta 13</t>
  </si>
  <si>
    <t># cuenta 14</t>
  </si>
  <si>
    <t># cuenta 15</t>
  </si>
  <si>
    <t># cuenta 16</t>
  </si>
  <si>
    <t># cuenta 17</t>
  </si>
  <si>
    <t># cuenta 18</t>
  </si>
  <si>
    <t># cuenta 19</t>
  </si>
  <si>
    <t># cuenta 20</t>
  </si>
  <si>
    <t>Periodo Spring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</si>
  <si>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</si>
  <si>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</si>
  <si>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</si>
  <si>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</si>
  <si>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</si>
  <si>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</si>
  <si>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</si>
  <si>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</si>
  <si>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</si>
  <si>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</si>
  <si>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Cuenta 11</t>
  </si>
  <si>
    <t>Cuenta 12</t>
  </si>
  <si>
    <t>Cuenta 13</t>
  </si>
  <si>
    <t>Cuenta 14</t>
  </si>
  <si>
    <t>Cuenta 15</t>
  </si>
  <si>
    <t>Cuenta 16</t>
  </si>
  <si>
    <t>Cuenta 17</t>
  </si>
  <si>
    <t>Cuenta 18</t>
  </si>
  <si>
    <t>Cuenta 19</t>
  </si>
  <si>
    <t>Cuenta 20</t>
  </si>
  <si>
    <t>Periodo Fall</t>
  </si>
  <si>
    <t>DESGLOCE SEGUN NOMBRAMIENTO</t>
  </si>
  <si>
    <t>Aug-01-20Up</t>
  </si>
  <si>
    <t>Feb-01-20Up</t>
  </si>
  <si>
    <t>Jan-31-20Up</t>
  </si>
  <si>
    <t>Medicare</t>
  </si>
  <si>
    <t xml:space="preserve">  TOTALES PERIODO FALL</t>
  </si>
  <si>
    <t>TOTALES PERIODO SPRING</t>
  </si>
  <si>
    <t>Quicenas ORACLE</t>
  </si>
  <si>
    <t>TOTALES POR AÑO FISCAL (si aplica)</t>
  </si>
  <si>
    <t>Periodo Año Fiscal (si aplica)</t>
  </si>
  <si>
    <t>Cuenta 1 y Cuenta 11</t>
  </si>
  <si>
    <t>Cuenta 2 y Cuenta 12</t>
  </si>
  <si>
    <t>Cuenta 3 y Cuenta 13</t>
  </si>
  <si>
    <t>Cuenta 4 y Cuenta 14</t>
  </si>
  <si>
    <t>Cuenta 5 y Cuenta 15</t>
  </si>
  <si>
    <t>Cuenta 6 y Cuenta16</t>
  </si>
  <si>
    <t>Cuenta 7 y Cuenta 17</t>
  </si>
  <si>
    <t>Cuenta 8 y Cuenta 18</t>
  </si>
  <si>
    <t>Cuenta 9 y Cuenta 19</t>
  </si>
  <si>
    <t>Cuenta 10 y Cuenta 20</t>
  </si>
  <si>
    <t>Comentario</t>
  </si>
  <si>
    <t>x</t>
  </si>
  <si>
    <t>Certificación:</t>
  </si>
  <si>
    <t>Nombre del Administrador u Oficial Autorizado:</t>
  </si>
  <si>
    <t>Firma:</t>
  </si>
  <si>
    <t>Certifico correcta y exacta la información/análisis sometido en esta Hoja de Análisis y la evidencia (Transacción de Personal y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</si>
</sst>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yy;@"/>
    <numFmt numFmtId="167" formatCode="#,##0.00_ ;[Red]\-#,##0.00\ "/>
    <numFmt numFmtId="168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indexed="8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36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2" applyFont="1"/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5" fillId="0" borderId="0" xfId="0" applyFont="1" applyFill="1"/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5" fontId="7" fillId="0" borderId="3" xfId="0" applyNumberFormat="1" applyFont="1" applyBorder="1" applyAlignment="1">
      <alignment horizontal="center"/>
    </xf>
    <xf numFmtId="165" fontId="6" fillId="0" borderId="3" xfId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15" fontId="7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/>
    <xf numFmtId="15" fontId="7" fillId="5" borderId="3" xfId="0" applyNumberFormat="1" applyFont="1" applyFill="1" applyBorder="1" applyAlignment="1">
      <alignment horizontal="center"/>
    </xf>
    <xf numFmtId="15" fontId="0" fillId="0" borderId="3" xfId="0" applyNumberFormat="1" applyBorder="1"/>
    <xf numFmtId="0" fontId="3" fillId="0" borderId="3" xfId="0" applyFont="1" applyBorder="1" applyAlignment="1">
      <alignment horizontal="center"/>
    </xf>
    <xf numFmtId="0" fontId="0" fillId="0" borderId="3" xfId="0" applyBorder="1"/>
    <xf numFmtId="10" fontId="0" fillId="0" borderId="3" xfId="3" applyNumberFormat="1" applyFont="1" applyBorder="1"/>
    <xf numFmtId="9" fontId="0" fillId="0" borderId="3" xfId="0" applyNumberFormat="1" applyBorder="1"/>
    <xf numFmtId="0" fontId="7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8" fillId="0" borderId="12" xfId="0" applyNumberFormat="1" applyFont="1" applyBorder="1"/>
    <xf numFmtId="165" fontId="8" fillId="0" borderId="0" xfId="0" applyNumberFormat="1" applyFont="1" applyBorder="1"/>
    <xf numFmtId="165" fontId="0" fillId="0" borderId="10" xfId="2" applyFont="1" applyBorder="1"/>
    <xf numFmtId="165" fontId="0" fillId="0" borderId="11" xfId="2" applyFont="1" applyBorder="1"/>
    <xf numFmtId="0" fontId="0" fillId="0" borderId="13" xfId="0" applyBorder="1"/>
    <xf numFmtId="0" fontId="0" fillId="0" borderId="0" xfId="0" applyBorder="1"/>
    <xf numFmtId="0" fontId="8" fillId="0" borderId="14" xfId="0" applyFont="1" applyBorder="1"/>
    <xf numFmtId="0" fontId="8" fillId="0" borderId="0" xfId="0" applyFont="1" applyBorder="1"/>
    <xf numFmtId="165" fontId="0" fillId="0" borderId="13" xfId="2" applyFont="1" applyBorder="1"/>
    <xf numFmtId="165" fontId="0" fillId="0" borderId="0" xfId="2" applyFont="1" applyBorder="1"/>
    <xf numFmtId="0" fontId="0" fillId="0" borderId="0" xfId="0" applyAlignment="1">
      <alignment horizontal="left" indent="1"/>
    </xf>
    <xf numFmtId="0" fontId="9" fillId="0" borderId="13" xfId="0" applyFont="1" applyBorder="1" applyAlignment="1">
      <alignment horizontal="left" indent="1"/>
    </xf>
    <xf numFmtId="165" fontId="8" fillId="0" borderId="14" xfId="2" applyFont="1" applyBorder="1"/>
    <xf numFmtId="2" fontId="8" fillId="0" borderId="14" xfId="0" applyNumberFormat="1" applyFont="1" applyBorder="1"/>
    <xf numFmtId="2" fontId="8" fillId="0" borderId="0" xfId="0" applyNumberFormat="1" applyFont="1" applyBorder="1"/>
    <xf numFmtId="165" fontId="9" fillId="0" borderId="13" xfId="2" applyFont="1" applyBorder="1" applyAlignment="1">
      <alignment horizontal="left" indent="1"/>
    </xf>
    <xf numFmtId="165" fontId="9" fillId="0" borderId="0" xfId="2" applyFont="1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164" fontId="9" fillId="0" borderId="17" xfId="4" applyFont="1" applyBorder="1"/>
    <xf numFmtId="164" fontId="8" fillId="0" borderId="0" xfId="4" applyFont="1" applyBorder="1"/>
    <xf numFmtId="165" fontId="0" fillId="0" borderId="15" xfId="2" applyFont="1" applyBorder="1"/>
    <xf numFmtId="165" fontId="0" fillId="0" borderId="16" xfId="2" applyFont="1" applyBorder="1"/>
    <xf numFmtId="0" fontId="8" fillId="0" borderId="0" xfId="0" applyFont="1"/>
    <xf numFmtId="0" fontId="0" fillId="0" borderId="10" xfId="0" applyFill="1" applyBorder="1"/>
    <xf numFmtId="0" fontId="0" fillId="0" borderId="11" xfId="0" applyFill="1" applyBorder="1"/>
    <xf numFmtId="165" fontId="8" fillId="0" borderId="12" xfId="0" applyNumberFormat="1" applyFont="1" applyFill="1" applyBorder="1"/>
    <xf numFmtId="0" fontId="0" fillId="0" borderId="13" xfId="0" applyFill="1" applyBorder="1"/>
    <xf numFmtId="0" fontId="0" fillId="0" borderId="0" xfId="0" applyFill="1" applyBorder="1"/>
    <xf numFmtId="0" fontId="8" fillId="0" borderId="14" xfId="0" applyFont="1" applyFill="1" applyBorder="1"/>
    <xf numFmtId="0" fontId="0" fillId="0" borderId="15" xfId="0" applyFill="1" applyBorder="1"/>
    <xf numFmtId="0" fontId="0" fillId="0" borderId="16" xfId="0" applyFill="1" applyBorder="1"/>
    <xf numFmtId="0" fontId="3" fillId="0" borderId="0" xfId="0" applyFont="1" applyAlignment="1">
      <alignment vertical="center"/>
    </xf>
    <xf numFmtId="10" fontId="0" fillId="0" borderId="0" xfId="3" applyNumberFormat="1" applyFont="1" applyBorder="1"/>
    <xf numFmtId="9" fontId="0" fillId="0" borderId="0" xfId="0" applyNumberFormat="1" applyBorder="1"/>
    <xf numFmtId="0" fontId="11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5" applyFont="1"/>
    <xf numFmtId="0" fontId="12" fillId="0" borderId="4" xfId="5" applyFont="1" applyBorder="1" applyAlignment="1">
      <alignment horizontal="right"/>
    </xf>
    <xf numFmtId="0" fontId="12" fillId="0" borderId="5" xfId="5" applyFont="1" applyBorder="1" applyAlignment="1">
      <alignment horizontal="center" vertical="center"/>
    </xf>
    <xf numFmtId="0" fontId="12" fillId="0" borderId="6" xfId="5" applyFont="1" applyBorder="1" applyAlignment="1">
      <alignment horizontal="left"/>
    </xf>
    <xf numFmtId="0" fontId="12" fillId="0" borderId="0" xfId="5" applyFont="1" applyAlignment="1">
      <alignment horizontal="center" vertical="center"/>
    </xf>
    <xf numFmtId="0" fontId="12" fillId="0" borderId="18" xfId="5" applyFont="1" applyBorder="1" applyAlignment="1">
      <alignment horizontal="right" vertical="center"/>
    </xf>
    <xf numFmtId="0" fontId="12" fillId="0" borderId="19" xfId="5" applyFont="1" applyBorder="1" applyAlignment="1">
      <alignment horizontal="center" vertical="center"/>
    </xf>
    <xf numFmtId="0" fontId="12" fillId="0" borderId="20" xfId="5" applyFont="1" applyBorder="1" applyAlignment="1">
      <alignment horizontal="left" vertical="center"/>
    </xf>
    <xf numFmtId="0" fontId="13" fillId="7" borderId="0" xfId="5" applyFont="1" applyFill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0" fillId="0" borderId="19" xfId="0" applyBorder="1"/>
    <xf numFmtId="15" fontId="7" fillId="0" borderId="23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13" borderId="27" xfId="0" applyFill="1" applyBorder="1"/>
    <xf numFmtId="0" fontId="0" fillId="13" borderId="0" xfId="0" applyFill="1" applyBorder="1"/>
    <xf numFmtId="0" fontId="0" fillId="0" borderId="28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5" fontId="0" fillId="0" borderId="27" xfId="0" applyNumberFormat="1" applyBorder="1"/>
    <xf numFmtId="165" fontId="0" fillId="0" borderId="0" xfId="0" applyNumberFormat="1" applyBorder="1"/>
    <xf numFmtId="0" fontId="0" fillId="0" borderId="27" xfId="0" applyBorder="1"/>
    <xf numFmtId="165" fontId="0" fillId="0" borderId="2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5" fillId="0" borderId="0" xfId="0" applyFont="1"/>
    <xf numFmtId="0" fontId="2" fillId="4" borderId="10" xfId="0" applyFont="1" applyFill="1" applyBorder="1"/>
    <xf numFmtId="0" fontId="0" fillId="3" borderId="23" xfId="0" applyFill="1" applyBorder="1" applyAlignment="1">
      <alignment wrapText="1"/>
    </xf>
    <xf numFmtId="0" fontId="0" fillId="3" borderId="23" xfId="0" applyFill="1" applyBorder="1"/>
    <xf numFmtId="0" fontId="0" fillId="5" borderId="23" xfId="0" applyFill="1" applyBorder="1"/>
    <xf numFmtId="165" fontId="6" fillId="0" borderId="24" xfId="1" applyFont="1" applyBorder="1" applyAlignment="1">
      <alignment horizontal="center"/>
    </xf>
    <xf numFmtId="0" fontId="0" fillId="0" borderId="25" xfId="0" applyBorder="1"/>
    <xf numFmtId="0" fontId="6" fillId="4" borderId="30" xfId="2" applyNumberFormat="1" applyFont="1" applyFill="1" applyBorder="1" applyAlignment="1">
      <alignment horizontal="center"/>
    </xf>
    <xf numFmtId="0" fontId="6" fillId="4" borderId="31" xfId="2" applyNumberFormat="1" applyFont="1" applyFill="1" applyBorder="1" applyAlignment="1">
      <alignment horizontal="center"/>
    </xf>
    <xf numFmtId="165" fontId="6" fillId="0" borderId="32" xfId="1" applyFont="1" applyBorder="1" applyAlignment="1">
      <alignment horizontal="center"/>
    </xf>
    <xf numFmtId="165" fontId="6" fillId="2" borderId="32" xfId="1" applyFont="1" applyFill="1" applyBorder="1" applyAlignment="1" applyProtection="1">
      <alignment horizontal="center"/>
      <protection locked="0"/>
    </xf>
    <xf numFmtId="165" fontId="6" fillId="2" borderId="3" xfId="1" applyFont="1" applyFill="1" applyBorder="1" applyAlignment="1" applyProtection="1">
      <alignment horizontal="center"/>
      <protection locked="0"/>
    </xf>
    <xf numFmtId="165" fontId="4" fillId="2" borderId="3" xfId="1" applyFont="1" applyFill="1" applyBorder="1" applyAlignment="1" applyProtection="1">
      <alignment horizontal="center"/>
      <protection locked="0"/>
    </xf>
    <xf numFmtId="165" fontId="6" fillId="2" borderId="3" xfId="1" quotePrefix="1" applyFont="1" applyFill="1" applyBorder="1" applyAlignment="1" applyProtection="1">
      <alignment horizontal="center"/>
      <protection locked="0"/>
    </xf>
    <xf numFmtId="165" fontId="3" fillId="2" borderId="3" xfId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0" fillId="2" borderId="3" xfId="0" applyFill="1" applyBorder="1" applyProtection="1">
      <protection locked="0"/>
    </xf>
    <xf numFmtId="2" fontId="8" fillId="2" borderId="3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 indent="1"/>
      <protection locked="0"/>
    </xf>
    <xf numFmtId="0" fontId="0" fillId="2" borderId="2" xfId="0" applyFill="1" applyBorder="1" applyProtection="1">
      <protection locked="0"/>
    </xf>
    <xf numFmtId="2" fontId="8" fillId="2" borderId="2" xfId="0" applyNumberFormat="1" applyFont="1" applyFill="1" applyBorder="1" applyProtection="1">
      <protection locked="0"/>
    </xf>
    <xf numFmtId="4" fontId="0" fillId="2" borderId="29" xfId="0" applyNumberFormat="1" applyFill="1" applyBorder="1" applyProtection="1">
      <protection locked="0"/>
    </xf>
    <xf numFmtId="4" fontId="2" fillId="2" borderId="3" xfId="0" applyNumberFormat="1" applyFont="1" applyFill="1" applyBorder="1" applyAlignment="1" applyProtection="1">
      <alignment horizontal="center"/>
      <protection locked="0"/>
    </xf>
    <xf numFmtId="165" fontId="0" fillId="0" borderId="3" xfId="0" applyNumberFormat="1" applyBorder="1"/>
    <xf numFmtId="0" fontId="0" fillId="14" borderId="3" xfId="0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8" borderId="4" xfId="0" applyFill="1" applyBorder="1"/>
    <xf numFmtId="0" fontId="13" fillId="2" borderId="29" xfId="5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0" borderId="0" xfId="0" applyProtection="1"/>
    <xf numFmtId="0" fontId="3" fillId="0" borderId="0" xfId="0" applyFont="1" applyAlignment="1"/>
    <xf numFmtId="166" fontId="2" fillId="0" borderId="1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5" fontId="3" fillId="5" borderId="37" xfId="1" applyFont="1" applyFill="1" applyBorder="1"/>
    <xf numFmtId="165" fontId="4" fillId="5" borderId="25" xfId="1" applyFont="1" applyFill="1" applyBorder="1" applyAlignment="1">
      <alignment horizontal="center"/>
    </xf>
    <xf numFmtId="165" fontId="6" fillId="5" borderId="25" xfId="1" quotePrefix="1" applyFont="1" applyFill="1" applyBorder="1" applyAlignment="1">
      <alignment horizontal="center"/>
    </xf>
    <xf numFmtId="165" fontId="3" fillId="5" borderId="25" xfId="1" applyFont="1" applyFill="1" applyBorder="1"/>
    <xf numFmtId="165" fontId="6" fillId="5" borderId="25" xfId="1" applyFont="1" applyFill="1" applyBorder="1" applyAlignment="1">
      <alignment horizontal="center"/>
    </xf>
    <xf numFmtId="165" fontId="3" fillId="5" borderId="38" xfId="1" applyFont="1" applyFill="1" applyBorder="1"/>
    <xf numFmtId="0" fontId="6" fillId="3" borderId="23" xfId="0" applyFont="1" applyFill="1" applyBorder="1" applyAlignment="1">
      <alignment wrapText="1"/>
    </xf>
    <xf numFmtId="165" fontId="3" fillId="3" borderId="23" xfId="1" applyFont="1" applyFill="1" applyBorder="1"/>
    <xf numFmtId="15" fontId="17" fillId="0" borderId="3" xfId="0" applyNumberFormat="1" applyFont="1" applyBorder="1" applyAlignment="1">
      <alignment horizontal="center"/>
    </xf>
    <xf numFmtId="0" fontId="0" fillId="0" borderId="24" xfId="0" applyBorder="1"/>
    <xf numFmtId="165" fontId="6" fillId="0" borderId="3" xfId="1" applyFont="1" applyFill="1" applyBorder="1" applyAlignment="1" applyProtection="1">
      <alignment horizontal="center"/>
    </xf>
    <xf numFmtId="0" fontId="6" fillId="4" borderId="39" xfId="2" applyNumberFormat="1" applyFont="1" applyFill="1" applyBorder="1" applyAlignment="1">
      <alignment horizontal="center"/>
    </xf>
    <xf numFmtId="0" fontId="6" fillId="0" borderId="23" xfId="2" applyNumberFormat="1" applyFont="1" applyFill="1" applyBorder="1" applyAlignment="1">
      <alignment horizontal="center" wrapText="1"/>
    </xf>
    <xf numFmtId="165" fontId="6" fillId="0" borderId="23" xfId="1" applyFont="1" applyBorder="1" applyAlignment="1">
      <alignment horizontal="center"/>
    </xf>
    <xf numFmtId="165" fontId="6" fillId="2" borderId="23" xfId="1" applyFont="1" applyFill="1" applyBorder="1" applyAlignment="1" applyProtection="1">
      <alignment horizontal="center"/>
      <protection locked="0"/>
    </xf>
    <xf numFmtId="165" fontId="6" fillId="5" borderId="40" xfId="1" applyFont="1" applyFill="1" applyBorder="1" applyAlignment="1">
      <alignment horizontal="center"/>
    </xf>
    <xf numFmtId="0" fontId="6" fillId="4" borderId="5" xfId="2" applyNumberFormat="1" applyFont="1" applyFill="1" applyBorder="1" applyAlignment="1">
      <alignment horizontal="center"/>
    </xf>
    <xf numFmtId="165" fontId="3" fillId="2" borderId="23" xfId="1" applyFont="1" applyFill="1" applyBorder="1" applyProtection="1">
      <protection locked="0"/>
    </xf>
    <xf numFmtId="0" fontId="0" fillId="0" borderId="23" xfId="0" applyBorder="1"/>
    <xf numFmtId="165" fontId="3" fillId="5" borderId="40" xfId="1" applyFont="1" applyFill="1" applyBorder="1"/>
    <xf numFmtId="164" fontId="9" fillId="0" borderId="0" xfId="4" applyFont="1" applyBorder="1"/>
    <xf numFmtId="0" fontId="6" fillId="4" borderId="39" xfId="0" applyFont="1" applyFill="1" applyBorder="1" applyAlignment="1">
      <alignment horizontal="center"/>
    </xf>
    <xf numFmtId="165" fontId="3" fillId="5" borderId="1" xfId="1" applyFont="1" applyFill="1" applyBorder="1"/>
    <xf numFmtId="0" fontId="6" fillId="15" borderId="41" xfId="0" applyFont="1" applyFill="1" applyBorder="1" applyAlignment="1">
      <alignment wrapText="1"/>
    </xf>
    <xf numFmtId="165" fontId="3" fillId="15" borderId="41" xfId="1" applyFont="1" applyFill="1" applyBorder="1"/>
    <xf numFmtId="165" fontId="3" fillId="15" borderId="11" xfId="1" applyFont="1" applyFill="1" applyBorder="1"/>
    <xf numFmtId="0" fontId="6" fillId="15" borderId="5" xfId="0" applyFont="1" applyFill="1" applyBorder="1" applyAlignment="1">
      <alignment horizontal="center"/>
    </xf>
    <xf numFmtId="165" fontId="3" fillId="17" borderId="36" xfId="1" applyFont="1" applyFill="1" applyBorder="1" applyAlignment="1">
      <alignment horizontal="center"/>
    </xf>
    <xf numFmtId="165" fontId="3" fillId="10" borderId="3" xfId="1" applyFont="1" applyFill="1" applyBorder="1" applyAlignment="1">
      <alignment horizontal="center"/>
    </xf>
    <xf numFmtId="165" fontId="3" fillId="8" borderId="3" xfId="1" applyFont="1" applyFill="1" applyBorder="1" applyAlignment="1">
      <alignment horizontal="center"/>
    </xf>
    <xf numFmtId="165" fontId="3" fillId="9" borderId="3" xfId="1" applyFont="1" applyFill="1" applyBorder="1" applyAlignment="1">
      <alignment horizontal="center"/>
    </xf>
    <xf numFmtId="165" fontId="3" fillId="11" borderId="3" xfId="1" applyFont="1" applyFill="1" applyBorder="1" applyAlignment="1">
      <alignment horizontal="center"/>
    </xf>
    <xf numFmtId="165" fontId="3" fillId="12" borderId="3" xfId="1" applyFont="1" applyFill="1" applyBorder="1" applyAlignment="1">
      <alignment horizontal="center"/>
    </xf>
    <xf numFmtId="165" fontId="3" fillId="4" borderId="3" xfId="1" applyFont="1" applyFill="1" applyBorder="1" applyAlignment="1">
      <alignment horizontal="center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6" fillId="15" borderId="0" xfId="0" applyFont="1" applyFill="1" applyAlignment="1">
      <alignment horizontal="center"/>
    </xf>
    <xf numFmtId="49" fontId="6" fillId="2" borderId="3" xfId="0" applyNumberFormat="1" applyFont="1" applyFill="1" applyBorder="1" applyAlignment="1" applyProtection="1">
      <alignment horizontal="center" wrapText="1"/>
      <protection locked="0"/>
    </xf>
    <xf numFmtId="49" fontId="6" fillId="2" borderId="32" xfId="1" applyNumberFormat="1" applyFont="1" applyFill="1" applyBorder="1" applyAlignment="1" applyProtection="1">
      <alignment horizontal="center" wrapText="1"/>
      <protection locked="0"/>
    </xf>
    <xf numFmtId="49" fontId="6" fillId="2" borderId="3" xfId="1" applyNumberFormat="1" applyFont="1" applyFill="1" applyBorder="1" applyAlignment="1" applyProtection="1">
      <alignment horizontal="center" wrapText="1"/>
      <protection locked="0"/>
    </xf>
    <xf numFmtId="49" fontId="6" fillId="2" borderId="3" xfId="2" applyNumberFormat="1" applyFont="1" applyFill="1" applyBorder="1" applyAlignment="1" applyProtection="1">
      <alignment horizontal="center" wrapText="1"/>
      <protection locked="0"/>
    </xf>
    <xf numFmtId="15" fontId="7" fillId="19" borderId="23" xfId="0" applyNumberFormat="1" applyFont="1" applyFill="1" applyBorder="1" applyAlignment="1">
      <alignment horizontal="center"/>
    </xf>
    <xf numFmtId="165" fontId="0" fillId="0" borderId="32" xfId="0" applyNumberFormat="1" applyBorder="1"/>
    <xf numFmtId="165" fontId="0" fillId="0" borderId="32" xfId="0" applyNumberFormat="1" applyBorder="1" applyAlignment="1">
      <alignment horizontal="center"/>
    </xf>
    <xf numFmtId="8" fontId="0" fillId="0" borderId="28" xfId="0" applyNumberFormat="1" applyBorder="1"/>
    <xf numFmtId="0" fontId="0" fillId="0" borderId="18" xfId="0" applyBorder="1"/>
    <xf numFmtId="0" fontId="0" fillId="0" borderId="19" xfId="0" applyBorder="1" applyAlignment="1">
      <alignment horizontal="right"/>
    </xf>
    <xf numFmtId="8" fontId="0" fillId="0" borderId="20" xfId="0" applyNumberFormat="1" applyBorder="1"/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44" xfId="0" applyBorder="1"/>
    <xf numFmtId="0" fontId="0" fillId="0" borderId="22" xfId="0" applyBorder="1"/>
    <xf numFmtId="0" fontId="2" fillId="0" borderId="22" xfId="0" applyFont="1" applyBorder="1" applyAlignment="1">
      <alignment horizontal="center"/>
    </xf>
    <xf numFmtId="0" fontId="2" fillId="15" borderId="18" xfId="0" applyFont="1" applyFill="1" applyBorder="1" applyAlignment="1">
      <alignment horizontal="center"/>
    </xf>
    <xf numFmtId="0" fontId="2" fillId="15" borderId="20" xfId="0" applyFont="1" applyFill="1" applyBorder="1" applyAlignment="1">
      <alignment horizontal="center"/>
    </xf>
    <xf numFmtId="0" fontId="2" fillId="20" borderId="18" xfId="0" applyFont="1" applyFill="1" applyBorder="1" applyAlignment="1">
      <alignment horizontal="center"/>
    </xf>
    <xf numFmtId="0" fontId="2" fillId="20" borderId="20" xfId="0" applyFont="1" applyFill="1" applyBorder="1" applyAlignment="1">
      <alignment horizontal="center"/>
    </xf>
    <xf numFmtId="0" fontId="0" fillId="20" borderId="32" xfId="0" applyFill="1" applyBorder="1" applyAlignment="1">
      <alignment wrapText="1"/>
    </xf>
    <xf numFmtId="165" fontId="0" fillId="20" borderId="33" xfId="0" applyNumberFormat="1" applyFill="1" applyBorder="1"/>
    <xf numFmtId="0" fontId="0" fillId="20" borderId="34" xfId="0" applyFill="1" applyBorder="1" applyAlignment="1">
      <alignment wrapText="1"/>
    </xf>
    <xf numFmtId="165" fontId="0" fillId="20" borderId="36" xfId="0" applyNumberFormat="1" applyFill="1" applyBorder="1"/>
    <xf numFmtId="49" fontId="0" fillId="15" borderId="32" xfId="0" applyNumberFormat="1" applyFill="1" applyBorder="1"/>
    <xf numFmtId="165" fontId="0" fillId="15" borderId="33" xfId="0" applyNumberFormat="1" applyFill="1" applyBorder="1"/>
    <xf numFmtId="49" fontId="0" fillId="15" borderId="34" xfId="0" applyNumberFormat="1" applyFill="1" applyBorder="1"/>
    <xf numFmtId="165" fontId="0" fillId="15" borderId="36" xfId="0" applyNumberFormat="1" applyFill="1" applyBorder="1"/>
    <xf numFmtId="0" fontId="0" fillId="0" borderId="21" xfId="0" applyBorder="1" applyAlignment="1">
      <alignment horizontal="center"/>
    </xf>
    <xf numFmtId="8" fontId="0" fillId="0" borderId="45" xfId="0" applyNumberFormat="1" applyBorder="1" applyAlignment="1">
      <alignment vertical="center"/>
    </xf>
    <xf numFmtId="8" fontId="0" fillId="0" borderId="26" xfId="0" applyNumberFormat="1" applyBorder="1" applyAlignment="1">
      <alignment vertical="center"/>
    </xf>
    <xf numFmtId="0" fontId="0" fillId="20" borderId="37" xfId="0" applyFill="1" applyBorder="1" applyAlignment="1">
      <alignment wrapText="1"/>
    </xf>
    <xf numFmtId="165" fontId="0" fillId="20" borderId="38" xfId="0" applyNumberFormat="1" applyFill="1" applyBorder="1" applyAlignment="1">
      <alignment horizontal="center" vertical="center"/>
    </xf>
    <xf numFmtId="49" fontId="0" fillId="15" borderId="37" xfId="0" applyNumberFormat="1" applyFill="1" applyBorder="1" applyAlignment="1">
      <alignment wrapText="1"/>
    </xf>
    <xf numFmtId="165" fontId="0" fillId="15" borderId="38" xfId="0" applyNumberFormat="1" applyFill="1" applyBorder="1" applyAlignment="1">
      <alignment vertical="center"/>
    </xf>
    <xf numFmtId="8" fontId="0" fillId="0" borderId="46" xfId="0" applyNumberFormat="1" applyBorder="1" applyAlignment="1">
      <alignment vertical="center"/>
    </xf>
    <xf numFmtId="165" fontId="0" fillId="20" borderId="0" xfId="0" applyNumberFormat="1" applyFill="1" applyBorder="1"/>
    <xf numFmtId="165" fontId="0" fillId="15" borderId="0" xfId="0" applyNumberFormat="1" applyFill="1" applyBorder="1"/>
    <xf numFmtId="49" fontId="0" fillId="13" borderId="27" xfId="0" applyNumberFormat="1" applyFill="1" applyBorder="1"/>
    <xf numFmtId="0" fontId="0" fillId="21" borderId="32" xfId="0" applyFill="1" applyBorder="1"/>
    <xf numFmtId="0" fontId="0" fillId="21" borderId="3" xfId="0" applyFill="1" applyBorder="1"/>
    <xf numFmtId="165" fontId="0" fillId="21" borderId="3" xfId="0" applyNumberFormat="1" applyFill="1" applyBorder="1"/>
    <xf numFmtId="165" fontId="0" fillId="21" borderId="32" xfId="0" applyNumberFormat="1" applyFill="1" applyBorder="1"/>
    <xf numFmtId="165" fontId="0" fillId="21" borderId="32" xfId="0" applyNumberFormat="1" applyFill="1" applyBorder="1" applyAlignment="1">
      <alignment horizontal="center"/>
    </xf>
    <xf numFmtId="165" fontId="0" fillId="21" borderId="3" xfId="0" applyNumberFormat="1" applyFill="1" applyBorder="1" applyAlignment="1">
      <alignment horizontal="center"/>
    </xf>
    <xf numFmtId="15" fontId="7" fillId="21" borderId="23" xfId="0" applyNumberFormat="1" applyFont="1" applyFill="1" applyBorder="1" applyAlignment="1">
      <alignment horizontal="center"/>
    </xf>
    <xf numFmtId="15" fontId="7" fillId="0" borderId="23" xfId="0" applyNumberFormat="1" applyFont="1" applyBorder="1" applyAlignment="1">
      <alignment horizontal="left"/>
    </xf>
    <xf numFmtId="15" fontId="7" fillId="0" borderId="23" xfId="0" applyNumberFormat="1" applyFont="1" applyFill="1" applyBorder="1" applyAlignment="1">
      <alignment horizontal="center"/>
    </xf>
    <xf numFmtId="15" fontId="7" fillId="0" borderId="3" xfId="0" applyNumberFormat="1" applyFont="1" applyBorder="1" applyAlignment="1">
      <alignment horizontal="left"/>
    </xf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0" fillId="14" borderId="41" xfId="0" applyFill="1" applyBorder="1" applyAlignment="1">
      <alignment horizontal="center"/>
    </xf>
    <xf numFmtId="0" fontId="0" fillId="21" borderId="41" xfId="0" applyFill="1" applyBorder="1"/>
    <xf numFmtId="165" fontId="0" fillId="18" borderId="41" xfId="0" applyNumberFormat="1" applyFill="1" applyBorder="1"/>
    <xf numFmtId="165" fontId="0" fillId="18" borderId="47" xfId="0" applyNumberFormat="1" applyFill="1" applyBorder="1"/>
    <xf numFmtId="165" fontId="0" fillId="0" borderId="41" xfId="0" applyNumberFormat="1" applyFill="1" applyBorder="1"/>
    <xf numFmtId="165" fontId="0" fillId="0" borderId="48" xfId="0" applyNumberFormat="1" applyBorder="1"/>
    <xf numFmtId="165" fontId="0" fillId="0" borderId="49" xfId="0" applyNumberFormat="1" applyBorder="1"/>
    <xf numFmtId="0" fontId="0" fillId="14" borderId="23" xfId="0" applyFill="1" applyBorder="1" applyAlignment="1">
      <alignment horizontal="center"/>
    </xf>
    <xf numFmtId="4" fontId="2" fillId="2" borderId="23" xfId="0" applyNumberFormat="1" applyFont="1" applyFill="1" applyBorder="1" applyAlignment="1" applyProtection="1">
      <alignment horizontal="center"/>
      <protection locked="0"/>
    </xf>
    <xf numFmtId="165" fontId="0" fillId="0" borderId="23" xfId="0" applyNumberFormat="1" applyBorder="1"/>
    <xf numFmtId="0" fontId="0" fillId="21" borderId="23" xfId="0" applyFill="1" applyBorder="1"/>
    <xf numFmtId="0" fontId="0" fillId="0" borderId="3" xfId="0" applyBorder="1" applyAlignment="1">
      <alignment horizontal="center"/>
    </xf>
    <xf numFmtId="165" fontId="0" fillId="0" borderId="3" xfId="0" applyNumberFormat="1" applyBorder="1" applyAlignment="1"/>
    <xf numFmtId="165" fontId="0" fillId="18" borderId="17" xfId="0" applyNumberFormat="1" applyFill="1" applyBorder="1"/>
    <xf numFmtId="0" fontId="0" fillId="14" borderId="47" xfId="0" applyFill="1" applyBorder="1" applyAlignment="1">
      <alignment horizontal="center"/>
    </xf>
    <xf numFmtId="165" fontId="0" fillId="0" borderId="47" xfId="0" applyNumberFormat="1" applyFill="1" applyBorder="1"/>
    <xf numFmtId="0" fontId="0" fillId="21" borderId="47" xfId="0" applyFill="1" applyBorder="1"/>
    <xf numFmtId="0" fontId="0" fillId="18" borderId="5" xfId="0" applyFill="1" applyBorder="1"/>
    <xf numFmtId="0" fontId="0" fillId="14" borderId="24" xfId="0" applyFill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21" borderId="24" xfId="0" applyNumberFormat="1" applyFill="1" applyBorder="1" applyAlignment="1">
      <alignment horizontal="center"/>
    </xf>
    <xf numFmtId="167" fontId="0" fillId="0" borderId="48" xfId="0" applyNumberFormat="1" applyBorder="1"/>
    <xf numFmtId="167" fontId="0" fillId="0" borderId="49" xfId="0" applyNumberFormat="1" applyBorder="1"/>
    <xf numFmtId="167" fontId="0" fillId="0" borderId="50" xfId="0" applyNumberFormat="1" applyBorder="1"/>
    <xf numFmtId="15" fontId="7" fillId="0" borderId="0" xfId="0" applyNumberFormat="1" applyFont="1" applyBorder="1" applyAlignment="1">
      <alignment horizontal="center"/>
    </xf>
    <xf numFmtId="165" fontId="0" fillId="0" borderId="5" xfId="0" applyNumberFormat="1" applyBorder="1"/>
    <xf numFmtId="0" fontId="2" fillId="0" borderId="3" xfId="0" applyFont="1" applyBorder="1" applyAlignment="1">
      <alignment horizontal="center"/>
    </xf>
    <xf numFmtId="0" fontId="0" fillId="20" borderId="51" xfId="0" applyFill="1" applyBorder="1" applyAlignment="1">
      <alignment wrapText="1"/>
    </xf>
    <xf numFmtId="165" fontId="0" fillId="20" borderId="52" xfId="0" applyNumberFormat="1" applyFill="1" applyBorder="1" applyAlignment="1">
      <alignment horizontal="center" vertical="center"/>
    </xf>
    <xf numFmtId="49" fontId="0" fillId="15" borderId="51" xfId="0" applyNumberFormat="1" applyFill="1" applyBorder="1" applyAlignment="1">
      <alignment wrapText="1"/>
    </xf>
    <xf numFmtId="165" fontId="0" fillId="15" borderId="52" xfId="0" applyNumberFormat="1" applyFill="1" applyBorder="1" applyAlignment="1">
      <alignment vertical="center"/>
    </xf>
    <xf numFmtId="8" fontId="0" fillId="0" borderId="53" xfId="0" applyNumberFormat="1" applyBorder="1" applyAlignment="1">
      <alignment vertical="center"/>
    </xf>
    <xf numFmtId="49" fontId="0" fillId="15" borderId="54" xfId="0" applyNumberFormat="1" applyFill="1" applyBorder="1" applyAlignment="1">
      <alignment wrapText="1"/>
    </xf>
    <xf numFmtId="0" fontId="0" fillId="20" borderId="54" xfId="0" applyFill="1" applyBorder="1" applyAlignment="1">
      <alignment wrapText="1"/>
    </xf>
    <xf numFmtId="0" fontId="2" fillId="20" borderId="4" xfId="0" applyFont="1" applyFill="1" applyBorder="1" applyAlignment="1">
      <alignment horizontal="center"/>
    </xf>
    <xf numFmtId="0" fontId="2" fillId="20" borderId="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165" fontId="0" fillId="0" borderId="0" xfId="1" applyFont="1" applyBorder="1"/>
    <xf numFmtId="165" fontId="3" fillId="17" borderId="3" xfId="1" applyFont="1" applyFill="1" applyBorder="1" applyAlignment="1">
      <alignment horizontal="center"/>
    </xf>
    <xf numFmtId="165" fontId="3" fillId="17" borderId="34" xfId="1" applyFont="1" applyFill="1" applyBorder="1" applyAlignment="1">
      <alignment horizontal="center"/>
    </xf>
    <xf numFmtId="165" fontId="2" fillId="15" borderId="3" xfId="0" applyNumberFormat="1" applyFont="1" applyFill="1" applyBorder="1"/>
    <xf numFmtId="49" fontId="0" fillId="0" borderId="0" xfId="0" applyNumberFormat="1"/>
    <xf numFmtId="2" fontId="0" fillId="0" borderId="0" xfId="0" applyNumberFormat="1"/>
    <xf numFmtId="165" fontId="3" fillId="0" borderId="37" xfId="1" applyFont="1" applyFill="1" applyBorder="1"/>
    <xf numFmtId="165" fontId="4" fillId="0" borderId="25" xfId="1" applyFont="1" applyFill="1" applyBorder="1" applyAlignment="1">
      <alignment horizontal="center"/>
    </xf>
    <xf numFmtId="165" fontId="6" fillId="0" borderId="25" xfId="1" quotePrefix="1" applyFont="1" applyFill="1" applyBorder="1" applyAlignment="1">
      <alignment horizontal="center"/>
    </xf>
    <xf numFmtId="165" fontId="3" fillId="0" borderId="25" xfId="1" applyFont="1" applyFill="1" applyBorder="1"/>
    <xf numFmtId="165" fontId="6" fillId="0" borderId="25" xfId="1" applyFont="1" applyFill="1" applyBorder="1" applyAlignment="1">
      <alignment horizontal="center"/>
    </xf>
    <xf numFmtId="165" fontId="6" fillId="0" borderId="40" xfId="1" applyFont="1" applyFill="1" applyBorder="1" applyAlignment="1">
      <alignment horizontal="center"/>
    </xf>
    <xf numFmtId="165" fontId="3" fillId="0" borderId="40" xfId="1" applyFont="1" applyFill="1" applyBorder="1"/>
    <xf numFmtId="165" fontId="3" fillId="0" borderId="0" xfId="1" applyFont="1" applyFill="1" applyBorder="1"/>
    <xf numFmtId="165" fontId="3" fillId="0" borderId="28" xfId="1" applyFont="1" applyFill="1" applyBorder="1"/>
    <xf numFmtId="0" fontId="0" fillId="0" borderId="20" xfId="0" applyBorder="1"/>
    <xf numFmtId="8" fontId="0" fillId="0" borderId="19" xfId="0" applyNumberFormat="1" applyBorder="1"/>
    <xf numFmtId="49" fontId="0" fillId="13" borderId="0" xfId="0" applyNumberFormat="1" applyFill="1" applyBorder="1"/>
    <xf numFmtId="0" fontId="13" fillId="16" borderId="0" xfId="5" applyFont="1" applyFill="1" applyAlignment="1">
      <alignment horizontal="center"/>
    </xf>
    <xf numFmtId="0" fontId="13" fillId="6" borderId="0" xfId="5" applyFont="1" applyFill="1" applyAlignment="1">
      <alignment horizontal="center"/>
    </xf>
    <xf numFmtId="168" fontId="13" fillId="16" borderId="0" xfId="5" applyNumberFormat="1" applyFont="1" applyFill="1"/>
    <xf numFmtId="168" fontId="13" fillId="6" borderId="0" xfId="5" applyNumberFormat="1" applyFont="1" applyFill="1"/>
    <xf numFmtId="168" fontId="13" fillId="7" borderId="0" xfId="5" applyNumberFormat="1" applyFont="1" applyFill="1"/>
    <xf numFmtId="0" fontId="0" fillId="0" borderId="0" xfId="0" applyAlignment="1">
      <alignment horizontal="right"/>
    </xf>
    <xf numFmtId="0" fontId="20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15" fontId="3" fillId="0" borderId="3" xfId="0" applyNumberFormat="1" applyFont="1" applyBorder="1" applyAlignment="1">
      <alignment horizontal="center"/>
    </xf>
    <xf numFmtId="15" fontId="3" fillId="0" borderId="23" xfId="0" applyNumberFormat="1" applyFont="1" applyBorder="1" applyAlignment="1">
      <alignment horizontal="center"/>
    </xf>
    <xf numFmtId="0" fontId="2" fillId="20" borderId="4" xfId="0" applyFont="1" applyFill="1" applyBorder="1" applyAlignment="1">
      <alignment horizontal="center"/>
    </xf>
    <xf numFmtId="0" fontId="2" fillId="20" borderId="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20" borderId="27" xfId="0" applyFont="1" applyFill="1" applyBorder="1" applyAlignment="1">
      <alignment horizontal="center"/>
    </xf>
    <xf numFmtId="0" fontId="2" fillId="20" borderId="28" xfId="0" applyFont="1" applyFill="1" applyBorder="1" applyAlignment="1">
      <alignment horizontal="center"/>
    </xf>
    <xf numFmtId="0" fontId="2" fillId="15" borderId="27" xfId="0" applyFont="1" applyFill="1" applyBorder="1" applyAlignment="1">
      <alignment horizontal="center"/>
    </xf>
    <xf numFmtId="0" fontId="2" fillId="15" borderId="28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49" fontId="0" fillId="15" borderId="3" xfId="0" applyNumberFormat="1" applyFill="1" applyBorder="1" applyAlignment="1">
      <alignment wrapText="1"/>
    </xf>
    <xf numFmtId="49" fontId="0" fillId="15" borderId="55" xfId="0" applyNumberFormat="1" applyFill="1" applyBorder="1" applyAlignment="1">
      <alignment wrapText="1"/>
    </xf>
    <xf numFmtId="49" fontId="0" fillId="15" borderId="35" xfId="0" applyNumberFormat="1" applyFill="1" applyBorder="1" applyAlignment="1">
      <alignment wrapText="1"/>
    </xf>
    <xf numFmtId="2" fontId="0" fillId="20" borderId="55" xfId="0" applyNumberFormat="1" applyFill="1" applyBorder="1" applyAlignment="1">
      <alignment wrapText="1"/>
    </xf>
    <xf numFmtId="2" fontId="0" fillId="20" borderId="3" xfId="0" applyNumberFormat="1" applyFill="1" applyBorder="1" applyAlignment="1">
      <alignment wrapText="1"/>
    </xf>
    <xf numFmtId="2" fontId="0" fillId="20" borderId="35" xfId="0" applyNumberFormat="1" applyFill="1" applyBorder="1" applyAlignment="1">
      <alignment wrapText="1"/>
    </xf>
    <xf numFmtId="2" fontId="0" fillId="15" borderId="55" xfId="0" applyNumberFormat="1" applyFill="1" applyBorder="1" applyAlignment="1">
      <alignment horizontal="right" wrapText="1"/>
    </xf>
    <xf numFmtId="2" fontId="0" fillId="15" borderId="3" xfId="0" applyNumberFormat="1" applyFill="1" applyBorder="1" applyAlignment="1">
      <alignment horizontal="right" wrapText="1"/>
    </xf>
    <xf numFmtId="2" fontId="0" fillId="15" borderId="35" xfId="0" applyNumberFormat="1" applyFill="1" applyBorder="1" applyAlignment="1">
      <alignment horizontal="right" wrapText="1"/>
    </xf>
    <xf numFmtId="8" fontId="2" fillId="18" borderId="28" xfId="0" applyNumberFormat="1" applyFont="1" applyFill="1" applyBorder="1"/>
    <xf numFmtId="2" fontId="0" fillId="0" borderId="52" xfId="0" applyNumberFormat="1" applyBorder="1" applyAlignment="1">
      <alignment horizontal="right" vertical="center"/>
    </xf>
    <xf numFmtId="2" fontId="0" fillId="0" borderId="33" xfId="0" applyNumberFormat="1" applyBorder="1" applyAlignment="1">
      <alignment horizontal="right" vertical="center"/>
    </xf>
    <xf numFmtId="2" fontId="0" fillId="0" borderId="36" xfId="0" applyNumberFormat="1" applyBorder="1" applyAlignment="1">
      <alignment horizontal="right" vertical="center"/>
    </xf>
    <xf numFmtId="0" fontId="0" fillId="0" borderId="27" xfId="0" applyBorder="1" applyAlignment="1">
      <alignment wrapText="1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5" fontId="0" fillId="0" borderId="4" xfId="0" applyNumberFormat="1" applyBorder="1"/>
    <xf numFmtId="165" fontId="0" fillId="0" borderId="56" xfId="0" applyNumberFormat="1" applyBorder="1"/>
    <xf numFmtId="165" fontId="0" fillId="0" borderId="50" xfId="0" applyNumberFormat="1" applyBorder="1"/>
    <xf numFmtId="165" fontId="0" fillId="18" borderId="16" xfId="0" applyNumberFormat="1" applyFill="1" applyBorder="1"/>
    <xf numFmtId="165" fontId="0" fillId="0" borderId="31" xfId="0" applyNumberForma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8" xfId="0" applyFont="1" applyBorder="1"/>
    <xf numFmtId="0" fontId="2" fillId="0" borderId="27" xfId="0" applyFont="1" applyBorder="1"/>
    <xf numFmtId="0" fontId="2" fillId="0" borderId="18" xfId="0" applyFont="1" applyBorder="1"/>
    <xf numFmtId="0" fontId="2" fillId="0" borderId="19" xfId="0" applyFont="1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15" borderId="42" xfId="1" applyFont="1" applyFill="1" applyBorder="1" applyAlignment="1">
      <alignment horizontal="center" vertical="center"/>
    </xf>
    <xf numFmtId="165" fontId="3" fillId="15" borderId="43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15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9" fillId="0" borderId="19" xfId="0" applyFont="1" applyBorder="1" applyAlignment="1">
      <alignment horizontal="center"/>
    </xf>
    <xf numFmtId="0" fontId="2" fillId="20" borderId="4" xfId="0" applyFont="1" applyFill="1" applyBorder="1" applyAlignment="1">
      <alignment horizontal="center"/>
    </xf>
    <xf numFmtId="0" fontId="2" fillId="20" borderId="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2" borderId="4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right"/>
    </xf>
    <xf numFmtId="0" fontId="2" fillId="0" borderId="1" xfId="0" applyFont="1" applyFill="1" applyBorder="1" applyAlignment="1" applyProtection="1">
      <alignment horizontal="center"/>
    </xf>
    <xf numFmtId="0" fontId="19" fillId="6" borderId="15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165" fontId="0" fillId="18" borderId="42" xfId="0" applyNumberFormat="1" applyFill="1" applyBorder="1" applyAlignment="1">
      <alignment horizontal="center" vertical="center"/>
    </xf>
    <xf numFmtId="165" fontId="0" fillId="18" borderId="43" xfId="0" applyNumberFormat="1" applyFill="1" applyBorder="1" applyAlignment="1">
      <alignment horizontal="center" vertical="center"/>
    </xf>
    <xf numFmtId="165" fontId="0" fillId="18" borderId="11" xfId="0" applyNumberFormat="1" applyFill="1" applyBorder="1" applyAlignment="1">
      <alignment horizontal="center" vertical="center"/>
    </xf>
    <xf numFmtId="165" fontId="0" fillId="18" borderId="1" xfId="0" applyNumberFormat="1" applyFill="1" applyBorder="1" applyAlignment="1">
      <alignment horizontal="center" vertical="center"/>
    </xf>
  </cellXfs>
  <cellStyles count="7">
    <cellStyle name="Comma" xfId="1" builtinId="3"/>
    <cellStyle name="Comma 2" xfId="2"/>
    <cellStyle name="Comma 3" xfId="6"/>
    <cellStyle name="Currency 2" xfId="4"/>
    <cellStyle name="Normal" xfId="0" builtinId="0"/>
    <cellStyle name="Normal 2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K130"/>
  <sheetViews>
    <sheetView tabSelected="1" topLeftCell="N1" zoomScaleNormal="100" workbookViewId="0">
      <selection activeCell="W9" sqref="W9:Y9"/>
    </sheetView>
  </sheetViews>
  <sheetFormatPr defaultColWidth="9.109375" defaultRowHeight="14.4" x14ac:dyDescent="0.3"/>
  <cols>
    <col min="1" max="1" width="21.6640625" bestFit="1" customWidth="1"/>
    <col min="2" max="2" width="21.88671875" customWidth="1"/>
    <col min="3" max="3" width="16" customWidth="1"/>
    <col min="4" max="4" width="21.88671875" customWidth="1"/>
    <col min="5" max="25" width="16" customWidth="1"/>
    <col min="26" max="26" width="14.5546875" style="2" customWidth="1"/>
    <col min="27" max="27" width="9" style="2" hidden="1" customWidth="1"/>
    <col min="28" max="32" width="5.6640625" style="2" customWidth="1"/>
    <col min="33" max="33" width="5.6640625" customWidth="1"/>
    <col min="35" max="35" width="17.33203125" hidden="1" customWidth="1"/>
    <col min="36" max="36" width="15.109375" hidden="1" customWidth="1"/>
    <col min="37" max="37" width="17.33203125" hidden="1" customWidth="1"/>
  </cols>
  <sheetData>
    <row r="2" spans="1:37" ht="15" customHeight="1" thickBot="1" x14ac:dyDescent="0.35">
      <c r="J2" s="338" t="s">
        <v>70</v>
      </c>
      <c r="K2" s="338"/>
      <c r="L2" s="338"/>
      <c r="M2" s="338"/>
      <c r="N2" s="338"/>
    </row>
    <row r="3" spans="1:37" x14ac:dyDescent="0.3">
      <c r="T3" s="319" t="s">
        <v>186</v>
      </c>
      <c r="U3" s="320"/>
      <c r="V3" s="320"/>
      <c r="W3" s="320"/>
      <c r="X3" s="320"/>
      <c r="Y3" s="321"/>
    </row>
    <row r="4" spans="1:37" x14ac:dyDescent="0.3">
      <c r="A4" s="124" t="s">
        <v>72</v>
      </c>
      <c r="C4" s="341" t="s">
        <v>75</v>
      </c>
      <c r="D4" s="341"/>
      <c r="E4" s="341"/>
      <c r="F4" s="341"/>
      <c r="I4" s="339" t="s">
        <v>0</v>
      </c>
      <c r="J4" s="339"/>
      <c r="K4" s="168">
        <v>1234</v>
      </c>
      <c r="L4" s="5"/>
      <c r="T4" s="351" t="s">
        <v>189</v>
      </c>
      <c r="U4" s="352"/>
      <c r="V4" s="352"/>
      <c r="W4" s="352"/>
      <c r="X4" s="352"/>
      <c r="Y4" s="322"/>
    </row>
    <row r="5" spans="1:37" x14ac:dyDescent="0.3">
      <c r="N5" s="3"/>
      <c r="O5" s="3"/>
      <c r="P5" s="3"/>
      <c r="Q5" s="3"/>
      <c r="T5" s="351"/>
      <c r="U5" s="352"/>
      <c r="V5" s="352"/>
      <c r="W5" s="352"/>
      <c r="X5" s="352"/>
      <c r="Y5" s="322"/>
    </row>
    <row r="6" spans="1:37" x14ac:dyDescent="0.3">
      <c r="A6" s="127" t="s">
        <v>67</v>
      </c>
      <c r="B6" s="128"/>
      <c r="C6" s="126" t="s">
        <v>73</v>
      </c>
      <c r="D6" s="131">
        <v>43831</v>
      </c>
      <c r="E6" s="126" t="s">
        <v>74</v>
      </c>
      <c r="F6" s="131">
        <v>44196</v>
      </c>
      <c r="I6" s="340" t="s">
        <v>68</v>
      </c>
      <c r="J6" s="340"/>
      <c r="K6" s="341" t="s">
        <v>75</v>
      </c>
      <c r="L6" s="341"/>
      <c r="M6" s="341"/>
      <c r="N6" s="341"/>
      <c r="O6" s="3"/>
      <c r="P6" s="124" t="s">
        <v>1</v>
      </c>
      <c r="Q6" s="341" t="s">
        <v>80</v>
      </c>
      <c r="R6" s="341"/>
      <c r="T6" s="323"/>
      <c r="U6" s="66"/>
      <c r="V6" s="66"/>
      <c r="W6" s="66"/>
      <c r="X6" s="66"/>
      <c r="Y6" s="322"/>
    </row>
    <row r="7" spans="1:37" x14ac:dyDescent="0.3">
      <c r="A7" s="1"/>
      <c r="C7" s="5"/>
      <c r="D7" s="5"/>
      <c r="E7" s="5"/>
      <c r="F7" s="5"/>
      <c r="G7" s="5"/>
      <c r="N7" s="3"/>
      <c r="O7" s="3"/>
      <c r="P7" s="3"/>
      <c r="Q7" s="3"/>
      <c r="T7" s="323" t="s">
        <v>187</v>
      </c>
      <c r="U7" s="66"/>
      <c r="V7" s="66"/>
      <c r="W7" s="341"/>
      <c r="X7" s="341"/>
      <c r="Y7" s="353"/>
    </row>
    <row r="8" spans="1:37" x14ac:dyDescent="0.3">
      <c r="A8" s="1"/>
      <c r="C8" s="5"/>
      <c r="D8" s="5"/>
      <c r="F8" s="5"/>
      <c r="G8" s="339" t="s">
        <v>2</v>
      </c>
      <c r="H8" s="339"/>
      <c r="I8" s="339"/>
      <c r="J8" s="339"/>
      <c r="K8" s="167">
        <v>43831</v>
      </c>
      <c r="L8" s="5"/>
      <c r="T8" s="323"/>
      <c r="U8" s="66"/>
      <c r="V8" s="66" t="s">
        <v>40</v>
      </c>
      <c r="W8" s="341"/>
      <c r="X8" s="341"/>
      <c r="Y8" s="353"/>
      <c r="Z8"/>
      <c r="AG8" s="2"/>
    </row>
    <row r="9" spans="1:37" ht="24.75" customHeight="1" thickBot="1" x14ac:dyDescent="0.35">
      <c r="A9" s="1"/>
      <c r="C9" s="5"/>
      <c r="D9" s="5"/>
      <c r="E9" s="5"/>
      <c r="F9" s="5"/>
      <c r="G9" s="5"/>
      <c r="I9" s="6"/>
      <c r="J9" s="6"/>
      <c r="K9" s="5"/>
      <c r="L9" s="5"/>
      <c r="M9" s="5"/>
      <c r="N9" s="5"/>
      <c r="O9" s="5"/>
      <c r="P9" s="5"/>
      <c r="Q9" s="5"/>
      <c r="R9" s="5"/>
      <c r="T9" s="324"/>
      <c r="U9" s="325"/>
      <c r="V9" s="325" t="s">
        <v>188</v>
      </c>
      <c r="W9" s="354"/>
      <c r="X9" s="354"/>
      <c r="Y9" s="355"/>
      <c r="Z9"/>
      <c r="AG9" s="2"/>
    </row>
    <row r="10" spans="1:37" ht="15" thickBot="1" x14ac:dyDescent="0.35">
      <c r="A10" s="7" t="s">
        <v>3</v>
      </c>
      <c r="C10" s="356" t="s">
        <v>69</v>
      </c>
      <c r="D10" s="356"/>
      <c r="E10" s="356"/>
      <c r="F10" s="356"/>
      <c r="G10" s="356"/>
      <c r="H10" s="356"/>
      <c r="I10" s="356"/>
      <c r="J10" s="356"/>
      <c r="K10" s="8"/>
      <c r="L10" s="125"/>
      <c r="M10" s="68"/>
      <c r="N10" s="125"/>
      <c r="O10" s="129" t="s">
        <v>4</v>
      </c>
      <c r="P10" s="129"/>
      <c r="Q10" s="129"/>
      <c r="R10" s="129"/>
      <c r="S10" s="129"/>
      <c r="T10" s="129"/>
      <c r="U10" s="129"/>
      <c r="V10" s="129"/>
      <c r="W10" s="129"/>
      <c r="X10" s="125"/>
      <c r="Y10" s="125"/>
      <c r="Z10"/>
      <c r="AG10" s="2"/>
    </row>
    <row r="11" spans="1:37" x14ac:dyDescent="0.3">
      <c r="A11" s="9" t="s">
        <v>5</v>
      </c>
      <c r="B11" s="94"/>
      <c r="C11" s="100" t="s">
        <v>6</v>
      </c>
      <c r="D11" s="101" t="s">
        <v>7</v>
      </c>
      <c r="E11" s="101" t="s">
        <v>8</v>
      </c>
      <c r="F11" s="101" t="s">
        <v>9</v>
      </c>
      <c r="G11" s="101" t="s">
        <v>10</v>
      </c>
      <c r="H11" s="101" t="s">
        <v>11</v>
      </c>
      <c r="I11" s="101" t="s">
        <v>12</v>
      </c>
      <c r="J11" s="101" t="s">
        <v>13</v>
      </c>
      <c r="K11" s="101" t="s">
        <v>14</v>
      </c>
      <c r="L11" s="144" t="s">
        <v>78</v>
      </c>
      <c r="M11" s="154" t="s">
        <v>79</v>
      </c>
      <c r="N11" s="159" t="s">
        <v>81</v>
      </c>
      <c r="O11" s="100" t="s">
        <v>6</v>
      </c>
      <c r="P11" s="101" t="s">
        <v>7</v>
      </c>
      <c r="Q11" s="101" t="s">
        <v>8</v>
      </c>
      <c r="R11" s="101" t="s">
        <v>9</v>
      </c>
      <c r="S11" s="101" t="s">
        <v>10</v>
      </c>
      <c r="T11" s="101" t="s">
        <v>11</v>
      </c>
      <c r="U11" s="101" t="s">
        <v>12</v>
      </c>
      <c r="V11" s="101" t="s">
        <v>13</v>
      </c>
      <c r="W11" s="101" t="s">
        <v>14</v>
      </c>
      <c r="X11" s="149" t="s">
        <v>78</v>
      </c>
      <c r="Y11" s="154" t="s">
        <v>79</v>
      </c>
      <c r="Z11" s="159" t="s">
        <v>81</v>
      </c>
      <c r="AG11" s="2"/>
    </row>
    <row r="12" spans="1:37" s="12" customFormat="1" ht="27" customHeight="1" x14ac:dyDescent="0.3">
      <c r="A12" s="10"/>
      <c r="B12" s="95"/>
      <c r="C12" s="145" t="str">
        <f t="shared" ref="C12:K12" si="0">IF(O12="","",O12)</f>
        <v>.40110.263.000.5021.110.00000000000.20</v>
      </c>
      <c r="D12" s="145" t="str">
        <f t="shared" si="0"/>
        <v>.401390550033.</v>
      </c>
      <c r="E12" s="145" t="str">
        <f t="shared" si="0"/>
        <v>.401392130005.</v>
      </c>
      <c r="F12" s="145" t="str">
        <f t="shared" si="0"/>
        <v>.401392680003.</v>
      </c>
      <c r="G12" s="145" t="str">
        <f t="shared" si="0"/>
        <v>.401391410008.</v>
      </c>
      <c r="H12" s="145" t="str">
        <f t="shared" si="0"/>
        <v>0.401390550034.</v>
      </c>
      <c r="I12" s="145" t="str">
        <f t="shared" si="0"/>
        <v>0.401150010001.</v>
      </c>
      <c r="J12" s="145" t="str">
        <f t="shared" si="0"/>
        <v>0.402050010001.</v>
      </c>
      <c r="K12" s="145" t="str">
        <f t="shared" si="0"/>
        <v>0.402081150001.</v>
      </c>
      <c r="L12" s="145" t="str">
        <f>IF(X12="","",X12)</f>
        <v>401391110000.00</v>
      </c>
      <c r="M12" s="139"/>
      <c r="N12" s="156"/>
      <c r="O12" s="171" t="s">
        <v>15</v>
      </c>
      <c r="P12" s="172" t="s">
        <v>16</v>
      </c>
      <c r="Q12" s="172" t="s">
        <v>17</v>
      </c>
      <c r="R12" s="172" t="s">
        <v>18</v>
      </c>
      <c r="S12" s="173" t="s">
        <v>19</v>
      </c>
      <c r="T12" s="170" t="s">
        <v>20</v>
      </c>
      <c r="U12" s="170" t="s">
        <v>60</v>
      </c>
      <c r="V12" s="170" t="s">
        <v>61</v>
      </c>
      <c r="W12" s="170" t="s">
        <v>62</v>
      </c>
      <c r="X12" s="170" t="s">
        <v>83</v>
      </c>
      <c r="Y12" s="139"/>
      <c r="Z12" s="156"/>
      <c r="AA12" s="11"/>
      <c r="AB12" s="11"/>
      <c r="AC12" s="11"/>
      <c r="AD12" s="11"/>
      <c r="AE12" s="11"/>
      <c r="AF12" s="11"/>
      <c r="AG12" s="11"/>
    </row>
    <row r="13" spans="1:37" x14ac:dyDescent="0.3">
      <c r="A13" s="13"/>
      <c r="B13" s="96"/>
      <c r="C13" s="102"/>
      <c r="D13" s="14"/>
      <c r="E13" s="14"/>
      <c r="F13" s="14"/>
      <c r="G13" s="14"/>
      <c r="H13" s="14"/>
      <c r="I13" s="14"/>
      <c r="J13" s="14"/>
      <c r="K13" s="14"/>
      <c r="L13" s="146"/>
      <c r="M13" s="140"/>
      <c r="N13" s="157"/>
      <c r="O13" s="102"/>
      <c r="P13" s="14"/>
      <c r="Q13" s="14"/>
      <c r="R13" s="14"/>
      <c r="S13" s="14"/>
      <c r="T13" s="14"/>
      <c r="U13" s="14"/>
      <c r="V13" s="14"/>
      <c r="W13" s="14"/>
      <c r="X13" s="146"/>
      <c r="Y13" s="140"/>
      <c r="Z13" s="157"/>
      <c r="AC13" s="2" t="s">
        <v>107</v>
      </c>
      <c r="AD13" s="15"/>
      <c r="AE13" s="2" t="s">
        <v>108</v>
      </c>
      <c r="AF13" s="15"/>
      <c r="AG13" s="2" t="s">
        <v>109</v>
      </c>
      <c r="AH13" s="16"/>
    </row>
    <row r="14" spans="1:37" x14ac:dyDescent="0.3">
      <c r="A14" s="13" t="str">
        <f>+AA14</f>
        <v>15-JUL-19</v>
      </c>
      <c r="B14" s="96" t="str">
        <f>AK14</f>
        <v>13 Semi-Month 2019</v>
      </c>
      <c r="C14" s="103">
        <v>814.1</v>
      </c>
      <c r="D14" s="104">
        <v>610.6</v>
      </c>
      <c r="E14" s="104">
        <v>1500</v>
      </c>
      <c r="F14" s="104">
        <v>1017.6</v>
      </c>
      <c r="G14" s="104">
        <v>610.6</v>
      </c>
      <c r="H14" s="104"/>
      <c r="I14" s="104"/>
      <c r="J14" s="104"/>
      <c r="K14" s="104"/>
      <c r="L14" s="147"/>
      <c r="M14" s="140">
        <f>SUM(C14:L14)</f>
        <v>4552.8999999999996</v>
      </c>
      <c r="N14" s="333">
        <f>M14+M15</f>
        <v>9105.77</v>
      </c>
      <c r="O14" s="103">
        <v>200</v>
      </c>
      <c r="P14" s="104">
        <v>300</v>
      </c>
      <c r="Q14" s="104">
        <v>350</v>
      </c>
      <c r="R14" s="104">
        <v>400</v>
      </c>
      <c r="S14" s="104">
        <v>500</v>
      </c>
      <c r="T14" s="104">
        <v>600</v>
      </c>
      <c r="U14" s="104">
        <v>700</v>
      </c>
      <c r="V14" s="104">
        <v>800</v>
      </c>
      <c r="W14" s="104">
        <v>900</v>
      </c>
      <c r="X14" s="147">
        <v>1000</v>
      </c>
      <c r="Y14" s="140">
        <f>SUM(O14:X14)</f>
        <v>5750</v>
      </c>
      <c r="Z14" s="333">
        <f>Y14+Y15</f>
        <v>12500</v>
      </c>
      <c r="AA14" s="2" t="str">
        <f>+AC14&amp;AD14&amp;AE14&amp;AF14&amp;AG14</f>
        <v>15-JUL-19</v>
      </c>
      <c r="AC14" s="2">
        <v>15</v>
      </c>
      <c r="AD14" s="15" t="s">
        <v>21</v>
      </c>
      <c r="AE14" s="2" t="s">
        <v>22</v>
      </c>
      <c r="AF14" s="15" t="s">
        <v>21</v>
      </c>
      <c r="AG14" s="108">
        <v>19</v>
      </c>
      <c r="AI14" s="5" t="s">
        <v>96</v>
      </c>
      <c r="AJ14" t="str">
        <f>MID(AI14,1,16)</f>
        <v>13 Semi-Month 20</v>
      </c>
      <c r="AK14" t="str">
        <f>CONCATENATE(AJ14,AG14)</f>
        <v>13 Semi-Month 2019</v>
      </c>
    </row>
    <row r="15" spans="1:37" x14ac:dyDescent="0.3">
      <c r="A15" s="13" t="str">
        <f t="shared" ref="A15:A43" si="1">+AA15</f>
        <v>31-JUL-19</v>
      </c>
      <c r="B15" s="96" t="str">
        <f t="shared" ref="B15:B25" si="2">AK15</f>
        <v>14 Semi-Month 2019</v>
      </c>
      <c r="C15" s="103">
        <v>814.1</v>
      </c>
      <c r="D15" s="104">
        <v>610.58000000000004</v>
      </c>
      <c r="E15" s="104">
        <v>1500</v>
      </c>
      <c r="F15" s="104">
        <v>1017.61</v>
      </c>
      <c r="G15" s="104">
        <v>610.58000000000004</v>
      </c>
      <c r="H15" s="104"/>
      <c r="I15" s="104"/>
      <c r="J15" s="104"/>
      <c r="K15" s="104"/>
      <c r="L15" s="147"/>
      <c r="M15" s="140">
        <f t="shared" ref="M15:M24" si="3">SUM(C15:L15)</f>
        <v>4552.8700000000008</v>
      </c>
      <c r="N15" s="334"/>
      <c r="O15" s="103">
        <v>200</v>
      </c>
      <c r="P15" s="104">
        <v>300</v>
      </c>
      <c r="Q15" s="104">
        <v>350</v>
      </c>
      <c r="R15" s="104">
        <v>400</v>
      </c>
      <c r="S15" s="104">
        <v>500</v>
      </c>
      <c r="T15" s="104">
        <v>600</v>
      </c>
      <c r="U15" s="104">
        <v>700</v>
      </c>
      <c r="V15" s="104">
        <v>800</v>
      </c>
      <c r="W15" s="104">
        <v>900</v>
      </c>
      <c r="X15" s="147">
        <v>2000</v>
      </c>
      <c r="Y15" s="140">
        <f t="shared" ref="Y15:Y24" si="4">SUM(O15:X15)</f>
        <v>6750</v>
      </c>
      <c r="Z15" s="334"/>
      <c r="AA15" s="2" t="str">
        <f t="shared" ref="AA15:AA43" si="5">+AC15&amp;AD15&amp;AE15&amp;AF15&amp;AG15</f>
        <v>31-JUL-19</v>
      </c>
      <c r="AC15" s="2">
        <v>31</v>
      </c>
      <c r="AD15" s="15" t="s">
        <v>21</v>
      </c>
      <c r="AE15" s="2" t="s">
        <v>22</v>
      </c>
      <c r="AF15" s="15" t="s">
        <v>21</v>
      </c>
      <c r="AG15" s="108">
        <v>19</v>
      </c>
      <c r="AI15" s="5" t="s">
        <v>97</v>
      </c>
      <c r="AJ15" t="str">
        <f t="shared" ref="AJ15:AJ43" si="6">MID(AI15,1,16)</f>
        <v>14 Semi-Month 20</v>
      </c>
      <c r="AK15" t="str">
        <f t="shared" ref="AK15:AK43" si="7">CONCATENATE(AJ15,AG15)</f>
        <v>14 Semi-Month 2019</v>
      </c>
    </row>
    <row r="16" spans="1:37" x14ac:dyDescent="0.3">
      <c r="A16" s="13" t="str">
        <f t="shared" si="1"/>
        <v>15-AUG-19</v>
      </c>
      <c r="B16" s="96" t="str">
        <f t="shared" si="2"/>
        <v>15 Semi-Month 2019</v>
      </c>
      <c r="C16" s="103">
        <v>100</v>
      </c>
      <c r="D16" s="104"/>
      <c r="E16" s="104"/>
      <c r="F16" s="104"/>
      <c r="G16" s="104"/>
      <c r="H16" s="104">
        <v>150</v>
      </c>
      <c r="I16" s="104"/>
      <c r="J16" s="104"/>
      <c r="K16" s="104"/>
      <c r="L16" s="147"/>
      <c r="M16" s="140">
        <f t="shared" si="3"/>
        <v>250</v>
      </c>
      <c r="N16" s="333">
        <f>M16+M17</f>
        <v>400</v>
      </c>
      <c r="O16" s="103"/>
      <c r="P16" s="104"/>
      <c r="Q16" s="104"/>
      <c r="R16" s="104"/>
      <c r="S16" s="104"/>
      <c r="T16" s="104"/>
      <c r="U16" s="104"/>
      <c r="V16" s="104"/>
      <c r="W16" s="104"/>
      <c r="X16" s="147">
        <v>3000</v>
      </c>
      <c r="Y16" s="140">
        <f t="shared" si="4"/>
        <v>3000</v>
      </c>
      <c r="Z16" s="333">
        <f>Y16+Y17</f>
        <v>3000</v>
      </c>
      <c r="AA16" s="2" t="str">
        <f t="shared" si="5"/>
        <v>15-AUG-19</v>
      </c>
      <c r="AC16" s="2">
        <v>15</v>
      </c>
      <c r="AD16" s="15" t="s">
        <v>21</v>
      </c>
      <c r="AE16" s="2" t="s">
        <v>23</v>
      </c>
      <c r="AF16" s="15" t="s">
        <v>21</v>
      </c>
      <c r="AG16" s="108">
        <v>19</v>
      </c>
      <c r="AI16" s="5" t="s">
        <v>98</v>
      </c>
      <c r="AJ16" t="str">
        <f t="shared" si="6"/>
        <v>15 Semi-Month 20</v>
      </c>
      <c r="AK16" t="str">
        <f t="shared" si="7"/>
        <v>15 Semi-Month 2019</v>
      </c>
    </row>
    <row r="17" spans="1:37" x14ac:dyDescent="0.3">
      <c r="A17" s="13" t="str">
        <f t="shared" si="1"/>
        <v>31-AUG-19</v>
      </c>
      <c r="B17" s="96" t="str">
        <f t="shared" si="2"/>
        <v>16 Semi-Month 2019</v>
      </c>
      <c r="C17" s="103"/>
      <c r="D17" s="104"/>
      <c r="E17" s="104"/>
      <c r="F17" s="104"/>
      <c r="G17" s="104"/>
      <c r="H17" s="104">
        <v>150</v>
      </c>
      <c r="I17" s="104"/>
      <c r="J17" s="104"/>
      <c r="K17" s="104"/>
      <c r="L17" s="147"/>
      <c r="M17" s="140">
        <f t="shared" si="3"/>
        <v>150</v>
      </c>
      <c r="N17" s="334"/>
      <c r="O17" s="103"/>
      <c r="P17" s="104"/>
      <c r="Q17" s="104"/>
      <c r="R17" s="104"/>
      <c r="S17" s="104"/>
      <c r="T17" s="104"/>
      <c r="U17" s="104"/>
      <c r="V17" s="104"/>
      <c r="W17" s="104"/>
      <c r="X17" s="147"/>
      <c r="Y17" s="140">
        <f t="shared" si="4"/>
        <v>0</v>
      </c>
      <c r="Z17" s="334"/>
      <c r="AA17" s="2" t="str">
        <f t="shared" si="5"/>
        <v>31-AUG-19</v>
      </c>
      <c r="AC17" s="2">
        <v>31</v>
      </c>
      <c r="AD17" s="15" t="s">
        <v>21</v>
      </c>
      <c r="AE17" s="2" t="s">
        <v>23</v>
      </c>
      <c r="AF17" s="15" t="s">
        <v>21</v>
      </c>
      <c r="AG17" s="108">
        <v>19</v>
      </c>
      <c r="AI17" s="5" t="s">
        <v>99</v>
      </c>
      <c r="AJ17" t="str">
        <f t="shared" si="6"/>
        <v>16 Semi-Month 20</v>
      </c>
      <c r="AK17" t="str">
        <f t="shared" si="7"/>
        <v>16 Semi-Month 2019</v>
      </c>
    </row>
    <row r="18" spans="1:37" x14ac:dyDescent="0.3">
      <c r="A18" s="13" t="str">
        <f t="shared" si="1"/>
        <v>15-SEP-19</v>
      </c>
      <c r="B18" s="96" t="str">
        <f t="shared" si="2"/>
        <v>17 Semi-Month 2019</v>
      </c>
      <c r="C18" s="103"/>
      <c r="D18" s="104"/>
      <c r="E18" s="104"/>
      <c r="F18" s="104"/>
      <c r="G18" s="104"/>
      <c r="H18" s="104"/>
      <c r="I18" s="104">
        <v>210</v>
      </c>
      <c r="J18" s="104"/>
      <c r="K18" s="104"/>
      <c r="L18" s="147"/>
      <c r="M18" s="140">
        <f t="shared" si="3"/>
        <v>210</v>
      </c>
      <c r="N18" s="333">
        <f>M18+M19</f>
        <v>420</v>
      </c>
      <c r="O18" s="103"/>
      <c r="P18" s="104"/>
      <c r="Q18" s="104"/>
      <c r="R18" s="104"/>
      <c r="S18" s="104"/>
      <c r="T18" s="104"/>
      <c r="U18" s="104"/>
      <c r="V18" s="104"/>
      <c r="W18" s="104"/>
      <c r="X18" s="147"/>
      <c r="Y18" s="140">
        <f t="shared" si="4"/>
        <v>0</v>
      </c>
      <c r="Z18" s="333">
        <f>Y18+Y19</f>
        <v>0</v>
      </c>
      <c r="AA18" s="2" t="str">
        <f t="shared" si="5"/>
        <v>15-SEP-19</v>
      </c>
      <c r="AC18" s="2">
        <v>15</v>
      </c>
      <c r="AD18" s="15" t="s">
        <v>21</v>
      </c>
      <c r="AE18" s="2" t="s">
        <v>24</v>
      </c>
      <c r="AF18" s="15" t="s">
        <v>21</v>
      </c>
      <c r="AG18" s="108">
        <v>19</v>
      </c>
      <c r="AI18" s="5" t="s">
        <v>100</v>
      </c>
      <c r="AJ18" t="str">
        <f t="shared" si="6"/>
        <v>17 Semi-Month 20</v>
      </c>
      <c r="AK18" t="str">
        <f t="shared" si="7"/>
        <v>17 Semi-Month 2019</v>
      </c>
    </row>
    <row r="19" spans="1:37" x14ac:dyDescent="0.3">
      <c r="A19" s="13" t="str">
        <f t="shared" si="1"/>
        <v>30-SEP-19</v>
      </c>
      <c r="B19" s="96" t="str">
        <f t="shared" si="2"/>
        <v>18 Semi-Month 2019</v>
      </c>
      <c r="C19" s="103"/>
      <c r="D19" s="104"/>
      <c r="E19" s="104"/>
      <c r="F19" s="104"/>
      <c r="G19" s="104"/>
      <c r="H19" s="104"/>
      <c r="I19" s="104">
        <v>210</v>
      </c>
      <c r="J19" s="104"/>
      <c r="K19" s="104"/>
      <c r="L19" s="147"/>
      <c r="M19" s="140">
        <f t="shared" si="3"/>
        <v>210</v>
      </c>
      <c r="N19" s="334"/>
      <c r="O19" s="103"/>
      <c r="P19" s="104"/>
      <c r="Q19" s="104"/>
      <c r="R19" s="104"/>
      <c r="S19" s="104"/>
      <c r="T19" s="104"/>
      <c r="U19" s="104"/>
      <c r="V19" s="104"/>
      <c r="W19" s="104"/>
      <c r="X19" s="147"/>
      <c r="Y19" s="140">
        <f t="shared" si="4"/>
        <v>0</v>
      </c>
      <c r="Z19" s="334"/>
      <c r="AA19" s="2" t="str">
        <f t="shared" si="5"/>
        <v>30-SEP-19</v>
      </c>
      <c r="AC19" s="2">
        <v>30</v>
      </c>
      <c r="AD19" s="15" t="s">
        <v>21</v>
      </c>
      <c r="AE19" s="2" t="s">
        <v>24</v>
      </c>
      <c r="AF19" s="15" t="s">
        <v>21</v>
      </c>
      <c r="AG19" s="108">
        <v>19</v>
      </c>
      <c r="AI19" s="5" t="s">
        <v>101</v>
      </c>
      <c r="AJ19" t="str">
        <f t="shared" si="6"/>
        <v>18 Semi-Month 20</v>
      </c>
      <c r="AK19" t="str">
        <f t="shared" si="7"/>
        <v>18 Semi-Month 2019</v>
      </c>
    </row>
    <row r="20" spans="1:37" x14ac:dyDescent="0.3">
      <c r="A20" s="13" t="str">
        <f t="shared" si="1"/>
        <v>15-OCT-19</v>
      </c>
      <c r="B20" s="96" t="str">
        <f t="shared" si="2"/>
        <v>19 Semi-Month 2019</v>
      </c>
      <c r="C20" s="103"/>
      <c r="D20" s="104"/>
      <c r="E20" s="104"/>
      <c r="F20" s="104"/>
      <c r="G20" s="104"/>
      <c r="H20" s="104"/>
      <c r="I20" s="104"/>
      <c r="J20" s="104">
        <v>400</v>
      </c>
      <c r="K20" s="104"/>
      <c r="L20" s="147"/>
      <c r="M20" s="140">
        <f t="shared" si="3"/>
        <v>400</v>
      </c>
      <c r="N20" s="333">
        <f>M20+M21</f>
        <v>800</v>
      </c>
      <c r="O20" s="103"/>
      <c r="P20" s="104"/>
      <c r="Q20" s="104"/>
      <c r="R20" s="104"/>
      <c r="S20" s="104"/>
      <c r="T20" s="104"/>
      <c r="U20" s="104"/>
      <c r="V20" s="104"/>
      <c r="W20" s="104"/>
      <c r="X20" s="147"/>
      <c r="Y20" s="140">
        <f t="shared" si="4"/>
        <v>0</v>
      </c>
      <c r="Z20" s="333">
        <f>Y20+Y21</f>
        <v>0</v>
      </c>
      <c r="AA20" s="2" t="str">
        <f t="shared" si="5"/>
        <v>15-OCT-19</v>
      </c>
      <c r="AC20" s="2">
        <v>15</v>
      </c>
      <c r="AD20" s="15" t="s">
        <v>21</v>
      </c>
      <c r="AE20" s="2" t="s">
        <v>25</v>
      </c>
      <c r="AF20" s="15" t="s">
        <v>21</v>
      </c>
      <c r="AG20" s="108">
        <v>19</v>
      </c>
      <c r="AI20" s="5" t="s">
        <v>102</v>
      </c>
      <c r="AJ20" t="str">
        <f t="shared" si="6"/>
        <v>19 Semi-Month 20</v>
      </c>
      <c r="AK20" t="str">
        <f t="shared" si="7"/>
        <v>19 Semi-Month 2019</v>
      </c>
    </row>
    <row r="21" spans="1:37" x14ac:dyDescent="0.3">
      <c r="A21" s="13" t="str">
        <f t="shared" si="1"/>
        <v>31-OCT-19</v>
      </c>
      <c r="B21" s="96" t="str">
        <f t="shared" si="2"/>
        <v>20 Semi-Month 2019</v>
      </c>
      <c r="C21" s="103"/>
      <c r="D21" s="104"/>
      <c r="E21" s="104"/>
      <c r="F21" s="104"/>
      <c r="G21" s="104"/>
      <c r="H21" s="104"/>
      <c r="I21" s="104"/>
      <c r="J21" s="104">
        <v>400</v>
      </c>
      <c r="K21" s="104"/>
      <c r="L21" s="147"/>
      <c r="M21" s="140">
        <f t="shared" si="3"/>
        <v>400</v>
      </c>
      <c r="N21" s="334"/>
      <c r="O21" s="103"/>
      <c r="P21" s="104"/>
      <c r="Q21" s="104"/>
      <c r="R21" s="104"/>
      <c r="S21" s="104"/>
      <c r="T21" s="104"/>
      <c r="U21" s="104"/>
      <c r="V21" s="104"/>
      <c r="W21" s="104"/>
      <c r="X21" s="147"/>
      <c r="Y21" s="140">
        <f t="shared" si="4"/>
        <v>0</v>
      </c>
      <c r="Z21" s="334"/>
      <c r="AA21" s="2" t="str">
        <f t="shared" si="5"/>
        <v>31-OCT-19</v>
      </c>
      <c r="AC21" s="2">
        <v>31</v>
      </c>
      <c r="AD21" s="15" t="s">
        <v>21</v>
      </c>
      <c r="AE21" s="2" t="s">
        <v>25</v>
      </c>
      <c r="AF21" s="15" t="s">
        <v>21</v>
      </c>
      <c r="AG21" s="108">
        <v>19</v>
      </c>
      <c r="AI21" s="5" t="s">
        <v>103</v>
      </c>
      <c r="AJ21" t="str">
        <f t="shared" si="6"/>
        <v>20 Semi-Month 20</v>
      </c>
      <c r="AK21" t="str">
        <f t="shared" si="7"/>
        <v>20 Semi-Month 2019</v>
      </c>
    </row>
    <row r="22" spans="1:37" x14ac:dyDescent="0.3">
      <c r="A22" s="13" t="str">
        <f t="shared" si="1"/>
        <v>15-NOV-19</v>
      </c>
      <c r="B22" s="96" t="str">
        <f t="shared" si="2"/>
        <v>21 Semi-Month 2019</v>
      </c>
      <c r="C22" s="103"/>
      <c r="D22" s="104"/>
      <c r="E22" s="104"/>
      <c r="F22" s="104"/>
      <c r="G22" s="104"/>
      <c r="H22" s="104"/>
      <c r="I22" s="104"/>
      <c r="J22" s="104"/>
      <c r="K22" s="104">
        <v>1000</v>
      </c>
      <c r="L22" s="147"/>
      <c r="M22" s="140">
        <f t="shared" si="3"/>
        <v>1000</v>
      </c>
      <c r="N22" s="333">
        <f>M22+M23</f>
        <v>2000</v>
      </c>
      <c r="O22" s="103"/>
      <c r="P22" s="104"/>
      <c r="Q22" s="104"/>
      <c r="R22" s="104"/>
      <c r="S22" s="104"/>
      <c r="T22" s="104"/>
      <c r="U22" s="104"/>
      <c r="V22" s="104"/>
      <c r="W22" s="104"/>
      <c r="X22" s="147"/>
      <c r="Y22" s="140">
        <f t="shared" si="4"/>
        <v>0</v>
      </c>
      <c r="Z22" s="333">
        <f>Y22+Y23</f>
        <v>0</v>
      </c>
      <c r="AA22" s="2" t="str">
        <f t="shared" si="5"/>
        <v>15-NOV-19</v>
      </c>
      <c r="AC22" s="2">
        <v>15</v>
      </c>
      <c r="AD22" s="15" t="s">
        <v>21</v>
      </c>
      <c r="AE22" s="2" t="s">
        <v>26</v>
      </c>
      <c r="AF22" s="15" t="s">
        <v>21</v>
      </c>
      <c r="AG22" s="108">
        <v>19</v>
      </c>
      <c r="AI22" s="5" t="s">
        <v>82</v>
      </c>
      <c r="AJ22" t="str">
        <f t="shared" si="6"/>
        <v>21 Semi-Month 20</v>
      </c>
      <c r="AK22" t="str">
        <f t="shared" si="7"/>
        <v>21 Semi-Month 2019</v>
      </c>
    </row>
    <row r="23" spans="1:37" x14ac:dyDescent="0.3">
      <c r="A23" s="13" t="str">
        <f t="shared" si="1"/>
        <v>30-NOV-19</v>
      </c>
      <c r="B23" s="96" t="str">
        <f t="shared" si="2"/>
        <v>22 Semi-Month 2019</v>
      </c>
      <c r="C23" s="103"/>
      <c r="D23" s="104"/>
      <c r="E23" s="104"/>
      <c r="F23" s="104"/>
      <c r="G23" s="104"/>
      <c r="H23" s="104"/>
      <c r="I23" s="104"/>
      <c r="J23" s="104"/>
      <c r="K23" s="104">
        <v>1000</v>
      </c>
      <c r="L23" s="147"/>
      <c r="M23" s="140">
        <f t="shared" si="3"/>
        <v>1000</v>
      </c>
      <c r="N23" s="334"/>
      <c r="O23" s="103"/>
      <c r="P23" s="104"/>
      <c r="Q23" s="104"/>
      <c r="R23" s="104"/>
      <c r="S23" s="104"/>
      <c r="T23" s="104"/>
      <c r="U23" s="104"/>
      <c r="V23" s="104"/>
      <c r="W23" s="104"/>
      <c r="X23" s="147"/>
      <c r="Y23" s="140">
        <f t="shared" si="4"/>
        <v>0</v>
      </c>
      <c r="Z23" s="334"/>
      <c r="AA23" s="2" t="str">
        <f t="shared" si="5"/>
        <v>30-NOV-19</v>
      </c>
      <c r="AC23" s="2">
        <v>30</v>
      </c>
      <c r="AD23" s="15" t="s">
        <v>21</v>
      </c>
      <c r="AE23" s="2" t="s">
        <v>26</v>
      </c>
      <c r="AF23" s="15" t="s">
        <v>21</v>
      </c>
      <c r="AG23" s="108">
        <v>19</v>
      </c>
      <c r="AI23" s="5" t="s">
        <v>104</v>
      </c>
      <c r="AJ23" t="str">
        <f t="shared" si="6"/>
        <v>22 Semi-Month 20</v>
      </c>
      <c r="AK23" t="str">
        <f t="shared" si="7"/>
        <v>22 Semi-Month 2019</v>
      </c>
    </row>
    <row r="24" spans="1:37" x14ac:dyDescent="0.3">
      <c r="A24" s="13" t="str">
        <f t="shared" si="1"/>
        <v>15-DEC-19</v>
      </c>
      <c r="B24" s="96" t="str">
        <f t="shared" si="2"/>
        <v>23 Semi-Month 2019</v>
      </c>
      <c r="C24" s="103"/>
      <c r="D24" s="104"/>
      <c r="E24" s="104"/>
      <c r="F24" s="104"/>
      <c r="G24" s="104"/>
      <c r="H24" s="104"/>
      <c r="I24" s="104"/>
      <c r="J24" s="104"/>
      <c r="K24" s="104"/>
      <c r="L24" s="147">
        <v>500</v>
      </c>
      <c r="M24" s="140">
        <f t="shared" si="3"/>
        <v>500</v>
      </c>
      <c r="N24" s="333">
        <f>M24+M25</f>
        <v>1000</v>
      </c>
      <c r="O24" s="103"/>
      <c r="P24" s="104"/>
      <c r="Q24" s="104"/>
      <c r="R24" s="104"/>
      <c r="S24" s="104"/>
      <c r="T24" s="104"/>
      <c r="U24" s="104"/>
      <c r="V24" s="104"/>
      <c r="W24" s="104"/>
      <c r="X24" s="147"/>
      <c r="Y24" s="140">
        <f t="shared" si="4"/>
        <v>0</v>
      </c>
      <c r="Z24" s="333">
        <f>Y24+Y25</f>
        <v>0</v>
      </c>
      <c r="AA24" s="2" t="str">
        <f t="shared" si="5"/>
        <v>15-DEC-19</v>
      </c>
      <c r="AC24" s="2">
        <v>15</v>
      </c>
      <c r="AD24" s="15" t="s">
        <v>21</v>
      </c>
      <c r="AE24" s="2" t="s">
        <v>27</v>
      </c>
      <c r="AF24" s="15" t="s">
        <v>21</v>
      </c>
      <c r="AG24" s="108">
        <v>19</v>
      </c>
      <c r="AI24" s="5" t="s">
        <v>105</v>
      </c>
      <c r="AJ24" t="str">
        <f t="shared" si="6"/>
        <v>23 Semi-Month 20</v>
      </c>
      <c r="AK24" t="str">
        <f t="shared" si="7"/>
        <v>23 Semi-Month 2019</v>
      </c>
    </row>
    <row r="25" spans="1:37" s="20" customFormat="1" x14ac:dyDescent="0.3">
      <c r="A25" s="17" t="str">
        <f t="shared" si="1"/>
        <v>31-DEC-19</v>
      </c>
      <c r="B25" s="96" t="str">
        <f t="shared" si="2"/>
        <v>24 Semi-Month 2019</v>
      </c>
      <c r="C25" s="103"/>
      <c r="D25" s="105"/>
      <c r="E25" s="106"/>
      <c r="F25" s="107"/>
      <c r="G25" s="104"/>
      <c r="H25" s="104"/>
      <c r="I25" s="107"/>
      <c r="J25" s="104"/>
      <c r="K25" s="104"/>
      <c r="L25" s="147">
        <v>500</v>
      </c>
      <c r="M25" s="140">
        <f>SUM(C25:L25)</f>
        <v>500</v>
      </c>
      <c r="N25" s="334"/>
      <c r="O25" s="103"/>
      <c r="P25" s="104"/>
      <c r="Q25" s="107"/>
      <c r="R25" s="107"/>
      <c r="S25" s="107"/>
      <c r="T25" s="104"/>
      <c r="U25" s="104"/>
      <c r="V25" s="107"/>
      <c r="W25" s="107"/>
      <c r="X25" s="150"/>
      <c r="Y25" s="140">
        <f>SUM(O25:X25)</f>
        <v>0</v>
      </c>
      <c r="Z25" s="334"/>
      <c r="AA25" s="18" t="str">
        <f t="shared" si="5"/>
        <v>31-DEC-19</v>
      </c>
      <c r="AB25" s="18"/>
      <c r="AC25" s="18">
        <v>31</v>
      </c>
      <c r="AD25" s="19" t="s">
        <v>21</v>
      </c>
      <c r="AE25" s="18" t="s">
        <v>27</v>
      </c>
      <c r="AF25" s="19" t="s">
        <v>21</v>
      </c>
      <c r="AG25" s="108">
        <v>19</v>
      </c>
      <c r="AI25" s="5" t="s">
        <v>106</v>
      </c>
      <c r="AJ25" t="str">
        <f t="shared" si="6"/>
        <v>24 Semi-Month 20</v>
      </c>
      <c r="AK25" t="str">
        <f t="shared" si="7"/>
        <v>24 Semi-Month 2019</v>
      </c>
    </row>
    <row r="26" spans="1:37" x14ac:dyDescent="0.3">
      <c r="A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42"/>
      <c r="O26" s="142"/>
      <c r="P26" s="24"/>
      <c r="Q26" s="24"/>
      <c r="R26" s="24"/>
      <c r="S26" s="24"/>
      <c r="T26" s="24"/>
      <c r="U26" s="24"/>
      <c r="V26" s="24"/>
      <c r="W26" s="24"/>
      <c r="X26" s="151"/>
      <c r="Y26" s="24"/>
      <c r="Z26" s="142"/>
      <c r="AG26" s="2"/>
      <c r="AJ26" t="str">
        <f t="shared" si="6"/>
        <v/>
      </c>
      <c r="AK26" t="str">
        <f t="shared" si="7"/>
        <v/>
      </c>
    </row>
    <row r="27" spans="1:37" s="20" customFormat="1" x14ac:dyDescent="0.3">
      <c r="A27" s="17" t="s">
        <v>76</v>
      </c>
      <c r="B27" s="132"/>
      <c r="C27" s="143">
        <f>SUM(C14:C26)</f>
        <v>1728.2</v>
      </c>
      <c r="D27" s="143">
        <f t="shared" ref="D27:L27" si="8">SUM(D14:D26)</f>
        <v>1221.18</v>
      </c>
      <c r="E27" s="143">
        <f t="shared" si="8"/>
        <v>3000</v>
      </c>
      <c r="F27" s="143">
        <f t="shared" si="8"/>
        <v>2035.21</v>
      </c>
      <c r="G27" s="143">
        <f t="shared" si="8"/>
        <v>1221.18</v>
      </c>
      <c r="H27" s="143">
        <f t="shared" si="8"/>
        <v>300</v>
      </c>
      <c r="I27" s="143">
        <f t="shared" si="8"/>
        <v>420</v>
      </c>
      <c r="J27" s="143">
        <f t="shared" si="8"/>
        <v>800</v>
      </c>
      <c r="K27" s="143">
        <f t="shared" si="8"/>
        <v>2000</v>
      </c>
      <c r="L27" s="143">
        <f t="shared" si="8"/>
        <v>1000</v>
      </c>
      <c r="M27" s="140">
        <f>SUM(C27:L27)</f>
        <v>13725.77</v>
      </c>
      <c r="N27" s="158">
        <f>SUM(N14:N25)</f>
        <v>13725.77</v>
      </c>
      <c r="O27" s="143">
        <f>SUM(O14:O26)</f>
        <v>400</v>
      </c>
      <c r="P27" s="143">
        <f t="shared" ref="P27:X27" si="9">SUM(P14:P26)</f>
        <v>600</v>
      </c>
      <c r="Q27" s="143">
        <f t="shared" si="9"/>
        <v>700</v>
      </c>
      <c r="R27" s="143">
        <f t="shared" si="9"/>
        <v>800</v>
      </c>
      <c r="S27" s="143">
        <f t="shared" si="9"/>
        <v>1000</v>
      </c>
      <c r="T27" s="143">
        <f t="shared" si="9"/>
        <v>1200</v>
      </c>
      <c r="U27" s="143">
        <f t="shared" si="9"/>
        <v>1400</v>
      </c>
      <c r="V27" s="143">
        <f t="shared" si="9"/>
        <v>1600</v>
      </c>
      <c r="W27" s="143">
        <f t="shared" si="9"/>
        <v>1800</v>
      </c>
      <c r="X27" s="143">
        <f t="shared" si="9"/>
        <v>6000</v>
      </c>
      <c r="Y27" s="140">
        <f>SUM(O27:X27)</f>
        <v>15500</v>
      </c>
      <c r="Z27" s="158">
        <f>SUM(Z14:Z25)</f>
        <v>15500</v>
      </c>
      <c r="AA27" s="18"/>
      <c r="AB27" s="18"/>
      <c r="AC27" s="18"/>
      <c r="AD27" s="19"/>
      <c r="AE27" s="18"/>
      <c r="AF27" s="19"/>
      <c r="AG27"/>
      <c r="AJ27" t="str">
        <f t="shared" si="6"/>
        <v/>
      </c>
      <c r="AK27" t="str">
        <f t="shared" si="7"/>
        <v/>
      </c>
    </row>
    <row r="28" spans="1:37" ht="15" thickBot="1" x14ac:dyDescent="0.35">
      <c r="A28" s="21" t="str">
        <f t="shared" si="1"/>
        <v>--</v>
      </c>
      <c r="B28" s="97"/>
      <c r="C28" s="133"/>
      <c r="D28" s="134"/>
      <c r="E28" s="135"/>
      <c r="F28" s="136"/>
      <c r="G28" s="137"/>
      <c r="H28" s="137"/>
      <c r="I28" s="136"/>
      <c r="J28" s="137"/>
      <c r="K28" s="137"/>
      <c r="L28" s="148"/>
      <c r="M28" s="138"/>
      <c r="N28" s="155"/>
      <c r="O28" s="133"/>
      <c r="P28" s="136"/>
      <c r="Q28" s="136"/>
      <c r="R28" s="136"/>
      <c r="S28" s="136"/>
      <c r="T28" s="136"/>
      <c r="U28" s="136"/>
      <c r="V28" s="136"/>
      <c r="W28" s="136"/>
      <c r="X28" s="152"/>
      <c r="Y28" s="152"/>
      <c r="Z28" s="138"/>
      <c r="AA28" s="2" t="str">
        <f t="shared" si="5"/>
        <v>--</v>
      </c>
      <c r="AD28" s="15" t="s">
        <v>21</v>
      </c>
      <c r="AF28" s="15" t="s">
        <v>21</v>
      </c>
      <c r="AG28" s="2"/>
      <c r="AJ28" t="str">
        <f t="shared" si="6"/>
        <v/>
      </c>
      <c r="AK28" t="str">
        <f t="shared" si="7"/>
        <v/>
      </c>
    </row>
    <row r="29" spans="1:37" s="20" customFormat="1" x14ac:dyDescent="0.3">
      <c r="A29" s="17"/>
      <c r="B29" s="132"/>
      <c r="C29" s="100" t="s">
        <v>132</v>
      </c>
      <c r="D29" s="101" t="s">
        <v>133</v>
      </c>
      <c r="E29" s="101" t="s">
        <v>134</v>
      </c>
      <c r="F29" s="101" t="s">
        <v>135</v>
      </c>
      <c r="G29" s="101" t="s">
        <v>136</v>
      </c>
      <c r="H29" s="101" t="s">
        <v>137</v>
      </c>
      <c r="I29" s="101" t="s">
        <v>138</v>
      </c>
      <c r="J29" s="101" t="s">
        <v>139</v>
      </c>
      <c r="K29" s="101" t="s">
        <v>140</v>
      </c>
      <c r="L29" s="149" t="s">
        <v>141</v>
      </c>
      <c r="M29" s="154" t="s">
        <v>79</v>
      </c>
      <c r="N29" s="159" t="s">
        <v>81</v>
      </c>
      <c r="O29" s="100" t="s">
        <v>132</v>
      </c>
      <c r="P29" s="101" t="s">
        <v>133</v>
      </c>
      <c r="Q29" s="101" t="s">
        <v>134</v>
      </c>
      <c r="R29" s="101" t="s">
        <v>135</v>
      </c>
      <c r="S29" s="101" t="s">
        <v>136</v>
      </c>
      <c r="T29" s="101" t="s">
        <v>137</v>
      </c>
      <c r="U29" s="101" t="s">
        <v>138</v>
      </c>
      <c r="V29" s="101" t="s">
        <v>139</v>
      </c>
      <c r="W29" s="101" t="s">
        <v>140</v>
      </c>
      <c r="X29" s="149" t="s">
        <v>141</v>
      </c>
      <c r="Y29" s="154" t="s">
        <v>79</v>
      </c>
      <c r="Z29" s="159" t="s">
        <v>81</v>
      </c>
      <c r="AA29" s="18"/>
      <c r="AB29" s="18"/>
      <c r="AC29" s="18"/>
      <c r="AD29" s="19"/>
      <c r="AE29" s="18"/>
      <c r="AF29" s="19"/>
      <c r="AG29" s="18"/>
    </row>
    <row r="30" spans="1:37" s="20" customFormat="1" ht="27" customHeight="1" x14ac:dyDescent="0.3">
      <c r="A30" s="17"/>
      <c r="B30" s="132"/>
      <c r="C30" s="145" t="str">
        <f t="shared" ref="C30" si="10">IF(O30="","",O30)</f>
        <v>11</v>
      </c>
      <c r="D30" s="145" t="str">
        <f t="shared" ref="D30" si="11">IF(P30="","",P30)</f>
        <v>12</v>
      </c>
      <c r="E30" s="145" t="str">
        <f t="shared" ref="E30" si="12">IF(Q30="","",Q30)</f>
        <v>13</v>
      </c>
      <c r="F30" s="145" t="str">
        <f t="shared" ref="F30" si="13">IF(R30="","",R30)</f>
        <v>14</v>
      </c>
      <c r="G30" s="145" t="str">
        <f t="shared" ref="G30" si="14">IF(S30="","",S30)</f>
        <v>15</v>
      </c>
      <c r="H30" s="145" t="str">
        <f t="shared" ref="H30" si="15">IF(T30="","",T30)</f>
        <v>16</v>
      </c>
      <c r="I30" s="145" t="str">
        <f t="shared" ref="I30" si="16">IF(U30="","",U30)</f>
        <v>17</v>
      </c>
      <c r="J30" s="145" t="str">
        <f t="shared" ref="J30" si="17">IF(V30="","",V30)</f>
        <v>18</v>
      </c>
      <c r="K30" s="145" t="str">
        <f t="shared" ref="K30" si="18">IF(W30="","",W30)</f>
        <v>19</v>
      </c>
      <c r="L30" s="145" t="str">
        <f>IF(X30="","",X30)</f>
        <v>20</v>
      </c>
      <c r="M30" s="139"/>
      <c r="N30" s="156"/>
      <c r="O30" s="171" t="s">
        <v>143</v>
      </c>
      <c r="P30" s="172" t="s">
        <v>144</v>
      </c>
      <c r="Q30" s="172" t="s">
        <v>145</v>
      </c>
      <c r="R30" s="172" t="s">
        <v>146</v>
      </c>
      <c r="S30" s="173" t="s">
        <v>147</v>
      </c>
      <c r="T30" s="170" t="s">
        <v>148</v>
      </c>
      <c r="U30" s="170" t="s">
        <v>149</v>
      </c>
      <c r="V30" s="170" t="s">
        <v>150</v>
      </c>
      <c r="W30" s="170" t="s">
        <v>151</v>
      </c>
      <c r="X30" s="170" t="s">
        <v>152</v>
      </c>
      <c r="Y30" s="139"/>
      <c r="Z30" s="156"/>
      <c r="AA30" s="18"/>
      <c r="AB30" s="18"/>
      <c r="AC30" s="18"/>
      <c r="AD30" s="19"/>
      <c r="AE30" s="18"/>
      <c r="AF30" s="19"/>
      <c r="AG30" s="18"/>
    </row>
    <row r="31" spans="1:37" s="20" customFormat="1" x14ac:dyDescent="0.3">
      <c r="A31" s="17"/>
      <c r="B31" s="132"/>
      <c r="C31" s="266"/>
      <c r="D31" s="267"/>
      <c r="E31" s="268"/>
      <c r="F31" s="269"/>
      <c r="G31" s="270"/>
      <c r="H31" s="270"/>
      <c r="I31" s="269"/>
      <c r="J31" s="270"/>
      <c r="K31" s="270"/>
      <c r="L31" s="271"/>
      <c r="M31" s="272"/>
      <c r="N31" s="273"/>
      <c r="O31" s="266"/>
      <c r="P31" s="269"/>
      <c r="Q31" s="269"/>
      <c r="R31" s="269"/>
      <c r="S31" s="269"/>
      <c r="T31" s="269"/>
      <c r="U31" s="269"/>
      <c r="V31" s="269"/>
      <c r="W31" s="269"/>
      <c r="X31" s="272"/>
      <c r="Y31" s="272"/>
      <c r="Z31" s="274"/>
      <c r="AA31" s="18"/>
      <c r="AB31" s="18"/>
      <c r="AC31" s="18"/>
      <c r="AD31" s="19"/>
      <c r="AE31" s="18"/>
      <c r="AF31" s="19"/>
      <c r="AG31" s="18"/>
    </row>
    <row r="32" spans="1:37" x14ac:dyDescent="0.3">
      <c r="A32" s="13" t="str">
        <f t="shared" si="1"/>
        <v>15-JAN-20</v>
      </c>
      <c r="B32" s="96" t="str">
        <f t="shared" ref="B32:B43" si="19">AK32</f>
        <v>01 Semi-Month 2020</v>
      </c>
      <c r="C32" s="103">
        <v>714.3</v>
      </c>
      <c r="D32" s="104">
        <v>610.6</v>
      </c>
      <c r="E32" s="104">
        <v>1500</v>
      </c>
      <c r="F32" s="104">
        <v>1017.6</v>
      </c>
      <c r="G32" s="104">
        <v>610.6</v>
      </c>
      <c r="H32" s="104"/>
      <c r="I32" s="104"/>
      <c r="J32" s="104"/>
      <c r="K32" s="104"/>
      <c r="L32" s="147"/>
      <c r="M32" s="140">
        <f>SUM(C32:L32)</f>
        <v>4453.1000000000004</v>
      </c>
      <c r="N32" s="333">
        <f>M32+M33</f>
        <v>8906.1700000000019</v>
      </c>
      <c r="O32" s="103">
        <v>1100</v>
      </c>
      <c r="P32" s="104">
        <v>650</v>
      </c>
      <c r="Q32" s="104">
        <v>725</v>
      </c>
      <c r="R32" s="104">
        <v>1150</v>
      </c>
      <c r="S32" s="104">
        <v>425</v>
      </c>
      <c r="T32" s="104"/>
      <c r="U32" s="104"/>
      <c r="V32" s="104"/>
      <c r="W32" s="104"/>
      <c r="X32" s="147">
        <v>1000</v>
      </c>
      <c r="Y32" s="140">
        <f>SUM(O32:X32)</f>
        <v>5050</v>
      </c>
      <c r="Z32" s="333">
        <f>Y32+Y33</f>
        <v>11100</v>
      </c>
      <c r="AA32" s="2" t="str">
        <f t="shared" si="5"/>
        <v>15-JAN-20</v>
      </c>
      <c r="AC32" s="2">
        <v>15</v>
      </c>
      <c r="AD32" s="15" t="s">
        <v>21</v>
      </c>
      <c r="AE32" s="2" t="s">
        <v>28</v>
      </c>
      <c r="AF32" s="15" t="s">
        <v>21</v>
      </c>
      <c r="AG32" s="108">
        <v>20</v>
      </c>
      <c r="AI32" s="5" t="s">
        <v>84</v>
      </c>
      <c r="AJ32" t="str">
        <f t="shared" si="6"/>
        <v>01 Semi-Month 20</v>
      </c>
      <c r="AK32" t="str">
        <f t="shared" si="7"/>
        <v>01 Semi-Month 2020</v>
      </c>
    </row>
    <row r="33" spans="1:37" x14ac:dyDescent="0.3">
      <c r="A33" s="13" t="str">
        <f t="shared" si="1"/>
        <v>31-JAN-20</v>
      </c>
      <c r="B33" s="96" t="str">
        <f t="shared" si="19"/>
        <v>02 Semi-Month 2020</v>
      </c>
      <c r="C33" s="103">
        <v>714.3</v>
      </c>
      <c r="D33" s="104">
        <v>610.58000000000004</v>
      </c>
      <c r="E33" s="104">
        <v>1500</v>
      </c>
      <c r="F33" s="104">
        <v>1017.61</v>
      </c>
      <c r="G33" s="104">
        <v>610.58000000000004</v>
      </c>
      <c r="H33" s="104"/>
      <c r="I33" s="104"/>
      <c r="J33" s="104"/>
      <c r="K33" s="104"/>
      <c r="L33" s="147"/>
      <c r="M33" s="140">
        <f t="shared" ref="M33:M43" si="20">SUM(C33:L33)</f>
        <v>4453.0700000000006</v>
      </c>
      <c r="N33" s="334"/>
      <c r="O33" s="103">
        <v>1100</v>
      </c>
      <c r="P33" s="104">
        <v>650</v>
      </c>
      <c r="Q33" s="104">
        <v>725</v>
      </c>
      <c r="R33" s="104">
        <v>1150</v>
      </c>
      <c r="S33" s="104">
        <v>425</v>
      </c>
      <c r="T33" s="104"/>
      <c r="U33" s="104"/>
      <c r="V33" s="104"/>
      <c r="W33" s="104"/>
      <c r="X33" s="147">
        <v>2000</v>
      </c>
      <c r="Y33" s="140">
        <f t="shared" ref="Y33:Y43" si="21">SUM(O33:X33)</f>
        <v>6050</v>
      </c>
      <c r="Z33" s="334"/>
      <c r="AA33" s="2" t="str">
        <f t="shared" si="5"/>
        <v>31-JAN-20</v>
      </c>
      <c r="AC33" s="2">
        <v>31</v>
      </c>
      <c r="AD33" s="15" t="s">
        <v>21</v>
      </c>
      <c r="AE33" s="2" t="s">
        <v>28</v>
      </c>
      <c r="AF33" s="15" t="s">
        <v>21</v>
      </c>
      <c r="AG33" s="108">
        <v>20</v>
      </c>
      <c r="AI33" s="5" t="s">
        <v>85</v>
      </c>
      <c r="AJ33" t="str">
        <f t="shared" si="6"/>
        <v>02 Semi-Month 20</v>
      </c>
      <c r="AK33" t="str">
        <f t="shared" si="7"/>
        <v>02 Semi-Month 2020</v>
      </c>
    </row>
    <row r="34" spans="1:37" x14ac:dyDescent="0.3">
      <c r="A34" s="13" t="str">
        <f t="shared" si="1"/>
        <v>15-FEB-20</v>
      </c>
      <c r="B34" s="96" t="str">
        <f t="shared" si="19"/>
        <v>03 Semi-Month 2020</v>
      </c>
      <c r="C34" s="103"/>
      <c r="D34" s="104"/>
      <c r="E34" s="104"/>
      <c r="F34" s="104"/>
      <c r="G34" s="104"/>
      <c r="H34" s="104">
        <v>350</v>
      </c>
      <c r="I34" s="104"/>
      <c r="J34" s="104"/>
      <c r="K34" s="104"/>
      <c r="L34" s="147"/>
      <c r="M34" s="140">
        <f t="shared" si="20"/>
        <v>350</v>
      </c>
      <c r="N34" s="333">
        <f>M34+M35</f>
        <v>700</v>
      </c>
      <c r="O34" s="103"/>
      <c r="P34" s="104"/>
      <c r="Q34" s="104"/>
      <c r="R34" s="104"/>
      <c r="S34" s="104"/>
      <c r="T34" s="104">
        <v>615</v>
      </c>
      <c r="U34" s="104"/>
      <c r="V34" s="104"/>
      <c r="W34" s="104"/>
      <c r="X34" s="147"/>
      <c r="Y34" s="140">
        <f t="shared" si="21"/>
        <v>615</v>
      </c>
      <c r="Z34" s="333">
        <f>Y34+Y35</f>
        <v>1230</v>
      </c>
      <c r="AA34" s="2" t="str">
        <f t="shared" si="5"/>
        <v>15-FEB-20</v>
      </c>
      <c r="AC34" s="2">
        <v>15</v>
      </c>
      <c r="AD34" s="15" t="s">
        <v>21</v>
      </c>
      <c r="AE34" s="2" t="s">
        <v>29</v>
      </c>
      <c r="AF34" s="15" t="s">
        <v>21</v>
      </c>
      <c r="AG34" s="108">
        <v>20</v>
      </c>
      <c r="AI34" s="5" t="s">
        <v>86</v>
      </c>
      <c r="AJ34" t="str">
        <f t="shared" si="6"/>
        <v>03 Semi-Month 20</v>
      </c>
      <c r="AK34" t="str">
        <f t="shared" si="7"/>
        <v>03 Semi-Month 2020</v>
      </c>
    </row>
    <row r="35" spans="1:37" x14ac:dyDescent="0.3">
      <c r="A35" s="13" t="str">
        <f t="shared" si="1"/>
        <v>28-FEB-20</v>
      </c>
      <c r="B35" s="96" t="str">
        <f t="shared" si="19"/>
        <v>04 Semi-Month 2020</v>
      </c>
      <c r="C35" s="103"/>
      <c r="D35" s="104"/>
      <c r="E35" s="104"/>
      <c r="F35" s="104"/>
      <c r="G35" s="104"/>
      <c r="H35" s="104">
        <v>350</v>
      </c>
      <c r="I35" s="104"/>
      <c r="J35" s="104"/>
      <c r="K35" s="104"/>
      <c r="L35" s="147"/>
      <c r="M35" s="140">
        <f t="shared" si="20"/>
        <v>350</v>
      </c>
      <c r="N35" s="334"/>
      <c r="O35" s="103"/>
      <c r="P35" s="104"/>
      <c r="Q35" s="104"/>
      <c r="R35" s="104"/>
      <c r="S35" s="104"/>
      <c r="T35" s="104">
        <v>615</v>
      </c>
      <c r="U35" s="104"/>
      <c r="V35" s="104"/>
      <c r="W35" s="104"/>
      <c r="X35" s="147"/>
      <c r="Y35" s="140">
        <f t="shared" si="21"/>
        <v>615</v>
      </c>
      <c r="Z35" s="334"/>
      <c r="AA35" s="2" t="str">
        <f t="shared" si="5"/>
        <v>28-FEB-20</v>
      </c>
      <c r="AC35" s="2">
        <v>28</v>
      </c>
      <c r="AD35" s="15" t="s">
        <v>21</v>
      </c>
      <c r="AE35" s="2" t="s">
        <v>29</v>
      </c>
      <c r="AF35" s="15" t="s">
        <v>21</v>
      </c>
      <c r="AG35" s="108">
        <v>20</v>
      </c>
      <c r="AI35" s="5" t="s">
        <v>87</v>
      </c>
      <c r="AJ35" t="str">
        <f t="shared" si="6"/>
        <v>04 Semi-Month 20</v>
      </c>
      <c r="AK35" t="str">
        <f t="shared" si="7"/>
        <v>04 Semi-Month 2020</v>
      </c>
    </row>
    <row r="36" spans="1:37" x14ac:dyDescent="0.3">
      <c r="A36" s="13" t="str">
        <f t="shared" si="1"/>
        <v>15-MAR-20</v>
      </c>
      <c r="B36" s="96" t="str">
        <f t="shared" si="19"/>
        <v>05 Semi-Month 2020</v>
      </c>
      <c r="C36" s="103"/>
      <c r="D36" s="104"/>
      <c r="E36" s="104"/>
      <c r="F36" s="104"/>
      <c r="G36" s="104"/>
      <c r="H36" s="104"/>
      <c r="I36" s="104">
        <v>710</v>
      </c>
      <c r="J36" s="104"/>
      <c r="K36" s="104"/>
      <c r="L36" s="147"/>
      <c r="M36" s="140">
        <f t="shared" si="20"/>
        <v>710</v>
      </c>
      <c r="N36" s="333">
        <f>M36+M37</f>
        <v>1420</v>
      </c>
      <c r="O36" s="103"/>
      <c r="P36" s="104"/>
      <c r="Q36" s="104"/>
      <c r="R36" s="104"/>
      <c r="S36" s="104"/>
      <c r="T36" s="104"/>
      <c r="U36" s="104">
        <v>810</v>
      </c>
      <c r="V36" s="104"/>
      <c r="W36" s="104"/>
      <c r="X36" s="147"/>
      <c r="Y36" s="140">
        <f t="shared" si="21"/>
        <v>810</v>
      </c>
      <c r="Z36" s="333">
        <f>Y36+Y37</f>
        <v>1620</v>
      </c>
      <c r="AA36" s="2" t="str">
        <f t="shared" si="5"/>
        <v>15-MAR-20</v>
      </c>
      <c r="AC36" s="2">
        <v>15</v>
      </c>
      <c r="AD36" s="15" t="s">
        <v>21</v>
      </c>
      <c r="AE36" s="2" t="s">
        <v>30</v>
      </c>
      <c r="AF36" s="15" t="s">
        <v>21</v>
      </c>
      <c r="AG36" s="108">
        <v>20</v>
      </c>
      <c r="AI36" s="5" t="s">
        <v>88</v>
      </c>
      <c r="AJ36" t="str">
        <f t="shared" si="6"/>
        <v>05 Semi-Month 20</v>
      </c>
      <c r="AK36" t="str">
        <f t="shared" si="7"/>
        <v>05 Semi-Month 2020</v>
      </c>
    </row>
    <row r="37" spans="1:37" x14ac:dyDescent="0.3">
      <c r="A37" s="13" t="str">
        <f t="shared" si="1"/>
        <v>31-MAR-20</v>
      </c>
      <c r="B37" s="96" t="str">
        <f t="shared" si="19"/>
        <v>06 Semi-Month 2020</v>
      </c>
      <c r="C37" s="103"/>
      <c r="D37" s="104"/>
      <c r="E37" s="104"/>
      <c r="F37" s="104"/>
      <c r="G37" s="104"/>
      <c r="H37" s="104"/>
      <c r="I37" s="104">
        <v>710</v>
      </c>
      <c r="J37" s="104"/>
      <c r="K37" s="104"/>
      <c r="L37" s="147"/>
      <c r="M37" s="140">
        <f t="shared" si="20"/>
        <v>710</v>
      </c>
      <c r="N37" s="334"/>
      <c r="O37" s="103"/>
      <c r="P37" s="104"/>
      <c r="Q37" s="104"/>
      <c r="R37" s="104"/>
      <c r="S37" s="104"/>
      <c r="T37" s="104"/>
      <c r="U37" s="104">
        <v>810</v>
      </c>
      <c r="V37" s="104"/>
      <c r="W37" s="104"/>
      <c r="X37" s="147"/>
      <c r="Y37" s="140">
        <f t="shared" si="21"/>
        <v>810</v>
      </c>
      <c r="Z37" s="334"/>
      <c r="AA37" s="2" t="str">
        <f t="shared" si="5"/>
        <v>31-MAR-20</v>
      </c>
      <c r="AC37" s="2">
        <v>31</v>
      </c>
      <c r="AD37" s="15" t="s">
        <v>21</v>
      </c>
      <c r="AE37" s="2" t="s">
        <v>30</v>
      </c>
      <c r="AF37" s="15" t="s">
        <v>21</v>
      </c>
      <c r="AG37" s="108">
        <v>20</v>
      </c>
      <c r="AI37" s="5" t="s">
        <v>89</v>
      </c>
      <c r="AJ37" t="str">
        <f t="shared" si="6"/>
        <v>06 Semi-Month 20</v>
      </c>
      <c r="AK37" t="str">
        <f t="shared" si="7"/>
        <v>06 Semi-Month 2020</v>
      </c>
    </row>
    <row r="38" spans="1:37" x14ac:dyDescent="0.3">
      <c r="A38" s="13" t="str">
        <f t="shared" si="1"/>
        <v>15-APR-20</v>
      </c>
      <c r="B38" s="96" t="str">
        <f t="shared" si="19"/>
        <v>07 Semi-Month 2020</v>
      </c>
      <c r="C38" s="103"/>
      <c r="D38" s="104"/>
      <c r="E38" s="104"/>
      <c r="F38" s="104"/>
      <c r="G38" s="104"/>
      <c r="H38" s="104"/>
      <c r="I38" s="104"/>
      <c r="J38" s="104">
        <v>1500</v>
      </c>
      <c r="K38" s="104"/>
      <c r="L38" s="147"/>
      <c r="M38" s="140">
        <f t="shared" si="20"/>
        <v>1500</v>
      </c>
      <c r="N38" s="333">
        <f>M38+M39</f>
        <v>3000</v>
      </c>
      <c r="O38" s="103"/>
      <c r="P38" s="104"/>
      <c r="Q38" s="104"/>
      <c r="R38" s="104"/>
      <c r="S38" s="104"/>
      <c r="T38" s="104"/>
      <c r="U38" s="104"/>
      <c r="V38" s="104">
        <v>1000</v>
      </c>
      <c r="W38" s="104"/>
      <c r="X38" s="147"/>
      <c r="Y38" s="140">
        <f t="shared" si="21"/>
        <v>1000</v>
      </c>
      <c r="Z38" s="333">
        <f>Y38+Y39</f>
        <v>2000</v>
      </c>
      <c r="AA38" s="2" t="str">
        <f t="shared" si="5"/>
        <v>15-APR-20</v>
      </c>
      <c r="AC38" s="2">
        <v>15</v>
      </c>
      <c r="AD38" s="15" t="s">
        <v>21</v>
      </c>
      <c r="AE38" s="2" t="s">
        <v>31</v>
      </c>
      <c r="AF38" s="15" t="s">
        <v>21</v>
      </c>
      <c r="AG38" s="108">
        <v>20</v>
      </c>
      <c r="AI38" s="5" t="s">
        <v>90</v>
      </c>
      <c r="AJ38" t="str">
        <f t="shared" si="6"/>
        <v>07 Semi-Month 20</v>
      </c>
      <c r="AK38" t="str">
        <f t="shared" si="7"/>
        <v>07 Semi-Month 2020</v>
      </c>
    </row>
    <row r="39" spans="1:37" x14ac:dyDescent="0.3">
      <c r="A39" s="13" t="str">
        <f t="shared" si="1"/>
        <v>30-APR-20</v>
      </c>
      <c r="B39" s="96" t="str">
        <f t="shared" si="19"/>
        <v>08 Semi-Month 2020</v>
      </c>
      <c r="C39" s="103"/>
      <c r="D39" s="104"/>
      <c r="E39" s="104"/>
      <c r="F39" s="104"/>
      <c r="G39" s="104"/>
      <c r="H39" s="104"/>
      <c r="I39" s="104"/>
      <c r="J39" s="104">
        <v>1500</v>
      </c>
      <c r="K39" s="104"/>
      <c r="L39" s="147"/>
      <c r="M39" s="140">
        <f t="shared" si="20"/>
        <v>1500</v>
      </c>
      <c r="N39" s="334"/>
      <c r="O39" s="103"/>
      <c r="P39" s="104"/>
      <c r="Q39" s="104"/>
      <c r="R39" s="104"/>
      <c r="S39" s="104"/>
      <c r="T39" s="104"/>
      <c r="U39" s="104"/>
      <c r="V39" s="104">
        <v>1000</v>
      </c>
      <c r="W39" s="104"/>
      <c r="X39" s="147"/>
      <c r="Y39" s="140">
        <f t="shared" si="21"/>
        <v>1000</v>
      </c>
      <c r="Z39" s="334"/>
      <c r="AA39" s="2" t="str">
        <f t="shared" si="5"/>
        <v>30-APR-20</v>
      </c>
      <c r="AC39" s="2">
        <v>30</v>
      </c>
      <c r="AD39" s="15" t="s">
        <v>21</v>
      </c>
      <c r="AE39" s="2" t="s">
        <v>31</v>
      </c>
      <c r="AF39" s="15" t="s">
        <v>21</v>
      </c>
      <c r="AG39" s="108">
        <v>20</v>
      </c>
      <c r="AI39" s="5" t="s">
        <v>91</v>
      </c>
      <c r="AJ39" t="str">
        <f t="shared" si="6"/>
        <v>08 Semi-Month 20</v>
      </c>
      <c r="AK39" t="str">
        <f t="shared" si="7"/>
        <v>08 Semi-Month 2020</v>
      </c>
    </row>
    <row r="40" spans="1:37" x14ac:dyDescent="0.3">
      <c r="A40" s="13" t="str">
        <f t="shared" si="1"/>
        <v>15-MAY-20</v>
      </c>
      <c r="B40" s="96" t="str">
        <f t="shared" si="19"/>
        <v>09 Semi-Month 2020</v>
      </c>
      <c r="C40" s="103"/>
      <c r="D40" s="104"/>
      <c r="E40" s="104"/>
      <c r="F40" s="104"/>
      <c r="G40" s="104"/>
      <c r="H40" s="104"/>
      <c r="I40" s="104"/>
      <c r="J40" s="104"/>
      <c r="K40" s="104">
        <v>600</v>
      </c>
      <c r="L40" s="147"/>
      <c r="M40" s="140">
        <f t="shared" si="20"/>
        <v>600</v>
      </c>
      <c r="N40" s="333">
        <f>M40+M41</f>
        <v>1200</v>
      </c>
      <c r="O40" s="103"/>
      <c r="P40" s="104"/>
      <c r="Q40" s="104"/>
      <c r="R40" s="104"/>
      <c r="S40" s="104"/>
      <c r="T40" s="104"/>
      <c r="U40" s="104"/>
      <c r="V40" s="104"/>
      <c r="W40" s="104">
        <v>900</v>
      </c>
      <c r="X40" s="147"/>
      <c r="Y40" s="140">
        <f t="shared" si="21"/>
        <v>900</v>
      </c>
      <c r="Z40" s="333">
        <f>Y40+Y41</f>
        <v>1800</v>
      </c>
      <c r="AA40" s="2" t="str">
        <f t="shared" si="5"/>
        <v>15-MAY-20</v>
      </c>
      <c r="AC40" s="2">
        <v>15</v>
      </c>
      <c r="AD40" s="15" t="s">
        <v>21</v>
      </c>
      <c r="AE40" s="2" t="s">
        <v>32</v>
      </c>
      <c r="AF40" s="15" t="s">
        <v>21</v>
      </c>
      <c r="AG40" s="108">
        <v>20</v>
      </c>
      <c r="AI40" s="5" t="s">
        <v>92</v>
      </c>
      <c r="AJ40" t="str">
        <f t="shared" si="6"/>
        <v>09 Semi-Month 20</v>
      </c>
      <c r="AK40" t="str">
        <f t="shared" si="7"/>
        <v>09 Semi-Month 2020</v>
      </c>
    </row>
    <row r="41" spans="1:37" x14ac:dyDescent="0.3">
      <c r="A41" s="13" t="str">
        <f t="shared" si="1"/>
        <v>31-MAY-20</v>
      </c>
      <c r="B41" s="96" t="str">
        <f t="shared" si="19"/>
        <v>10 Semi-Month 2020</v>
      </c>
      <c r="C41" s="103"/>
      <c r="D41" s="104"/>
      <c r="E41" s="104"/>
      <c r="F41" s="104"/>
      <c r="G41" s="104"/>
      <c r="H41" s="104"/>
      <c r="I41" s="104"/>
      <c r="J41" s="104"/>
      <c r="K41" s="104">
        <v>600</v>
      </c>
      <c r="L41" s="147"/>
      <c r="M41" s="140">
        <f t="shared" si="20"/>
        <v>600</v>
      </c>
      <c r="N41" s="334"/>
      <c r="O41" s="103"/>
      <c r="P41" s="104"/>
      <c r="Q41" s="104"/>
      <c r="R41" s="104"/>
      <c r="S41" s="104"/>
      <c r="T41" s="104"/>
      <c r="U41" s="104"/>
      <c r="V41" s="104"/>
      <c r="W41" s="104">
        <v>900</v>
      </c>
      <c r="X41" s="147"/>
      <c r="Y41" s="140">
        <f t="shared" si="21"/>
        <v>900</v>
      </c>
      <c r="Z41" s="334"/>
      <c r="AA41" s="2" t="str">
        <f t="shared" si="5"/>
        <v>31-MAY-20</v>
      </c>
      <c r="AC41" s="2">
        <v>31</v>
      </c>
      <c r="AD41" s="15" t="s">
        <v>21</v>
      </c>
      <c r="AE41" s="2" t="s">
        <v>32</v>
      </c>
      <c r="AF41" s="15" t="s">
        <v>21</v>
      </c>
      <c r="AG41" s="108">
        <v>20</v>
      </c>
      <c r="AI41" s="5" t="s">
        <v>93</v>
      </c>
      <c r="AJ41" t="str">
        <f t="shared" si="6"/>
        <v>10 Semi-Month 20</v>
      </c>
      <c r="AK41" t="str">
        <f t="shared" si="7"/>
        <v>10 Semi-Month 2020</v>
      </c>
    </row>
    <row r="42" spans="1:37" x14ac:dyDescent="0.3">
      <c r="A42" s="13" t="str">
        <f t="shared" si="1"/>
        <v>15-JUN-20</v>
      </c>
      <c r="B42" s="96" t="str">
        <f t="shared" si="19"/>
        <v>11 Semi-Month 2020</v>
      </c>
      <c r="C42" s="103"/>
      <c r="D42" s="104"/>
      <c r="E42" s="104"/>
      <c r="F42" s="104"/>
      <c r="G42" s="104"/>
      <c r="H42" s="104"/>
      <c r="I42" s="104"/>
      <c r="J42" s="104"/>
      <c r="K42" s="104"/>
      <c r="L42" s="147">
        <v>250</v>
      </c>
      <c r="M42" s="140">
        <f t="shared" si="20"/>
        <v>250</v>
      </c>
      <c r="N42" s="333">
        <f>M42+M43</f>
        <v>750</v>
      </c>
      <c r="O42" s="103"/>
      <c r="P42" s="104"/>
      <c r="Q42" s="104"/>
      <c r="R42" s="104"/>
      <c r="S42" s="104"/>
      <c r="T42" s="104"/>
      <c r="U42" s="104"/>
      <c r="V42" s="104"/>
      <c r="W42" s="104"/>
      <c r="X42" s="147">
        <v>150</v>
      </c>
      <c r="Y42" s="140">
        <f t="shared" si="21"/>
        <v>150</v>
      </c>
      <c r="Z42" s="333">
        <f>Y42+Y43</f>
        <v>400</v>
      </c>
      <c r="AA42" s="2" t="str">
        <f t="shared" si="5"/>
        <v>15-JUN-20</v>
      </c>
      <c r="AC42" s="2">
        <v>15</v>
      </c>
      <c r="AD42" s="15" t="s">
        <v>21</v>
      </c>
      <c r="AE42" s="2" t="s">
        <v>33</v>
      </c>
      <c r="AF42" s="15" t="s">
        <v>21</v>
      </c>
      <c r="AG42" s="108">
        <v>20</v>
      </c>
      <c r="AI42" s="5" t="s">
        <v>94</v>
      </c>
      <c r="AJ42" t="str">
        <f t="shared" si="6"/>
        <v>11 Semi-Month 20</v>
      </c>
      <c r="AK42" t="str">
        <f t="shared" si="7"/>
        <v>11 Semi-Month 2020</v>
      </c>
    </row>
    <row r="43" spans="1:37" x14ac:dyDescent="0.3">
      <c r="A43" s="13" t="str">
        <f t="shared" si="1"/>
        <v>30-JUN-20</v>
      </c>
      <c r="B43" s="96" t="str">
        <f t="shared" si="19"/>
        <v>12 Semi-Month 2020</v>
      </c>
      <c r="C43" s="103"/>
      <c r="D43" s="105"/>
      <c r="E43" s="106"/>
      <c r="F43" s="107"/>
      <c r="G43" s="104"/>
      <c r="H43" s="104"/>
      <c r="I43" s="107"/>
      <c r="J43" s="104"/>
      <c r="K43" s="104"/>
      <c r="L43" s="147">
        <v>500</v>
      </c>
      <c r="M43" s="140">
        <f t="shared" si="20"/>
        <v>500</v>
      </c>
      <c r="N43" s="334"/>
      <c r="O43" s="103"/>
      <c r="P43" s="105"/>
      <c r="Q43" s="106"/>
      <c r="R43" s="107"/>
      <c r="S43" s="104"/>
      <c r="T43" s="104"/>
      <c r="U43" s="107"/>
      <c r="V43" s="104"/>
      <c r="W43" s="104"/>
      <c r="X43" s="147">
        <v>250</v>
      </c>
      <c r="Y43" s="140">
        <f t="shared" si="21"/>
        <v>250</v>
      </c>
      <c r="Z43" s="334"/>
      <c r="AA43" s="2" t="str">
        <f t="shared" si="5"/>
        <v>30-JUN-20</v>
      </c>
      <c r="AC43" s="2">
        <v>30</v>
      </c>
      <c r="AD43" s="2" t="s">
        <v>21</v>
      </c>
      <c r="AE43" s="2" t="s">
        <v>33</v>
      </c>
      <c r="AF43" s="2" t="s">
        <v>21</v>
      </c>
      <c r="AG43" s="108">
        <v>20</v>
      </c>
      <c r="AI43" s="5" t="s">
        <v>95</v>
      </c>
      <c r="AJ43" t="str">
        <f t="shared" si="6"/>
        <v>12 Semi-Month 20</v>
      </c>
      <c r="AK43" t="str">
        <f t="shared" si="7"/>
        <v>12 Semi-Month 2020</v>
      </c>
    </row>
    <row r="44" spans="1:37" x14ac:dyDescent="0.3">
      <c r="A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142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142"/>
      <c r="AG44" s="2"/>
    </row>
    <row r="45" spans="1:37" x14ac:dyDescent="0.3">
      <c r="A45" s="141" t="s">
        <v>77</v>
      </c>
      <c r="B45" s="132"/>
      <c r="C45" s="143">
        <f>SUM(C32:C44)</f>
        <v>1428.6</v>
      </c>
      <c r="D45" s="143">
        <f t="shared" ref="D45" si="22">SUM(D32:D44)</f>
        <v>1221.18</v>
      </c>
      <c r="E45" s="143">
        <f t="shared" ref="E45" si="23">SUM(E32:E44)</f>
        <v>3000</v>
      </c>
      <c r="F45" s="143">
        <f t="shared" ref="F45" si="24">SUM(F32:F44)</f>
        <v>2035.21</v>
      </c>
      <c r="G45" s="143">
        <f t="shared" ref="G45" si="25">SUM(G32:G44)</f>
        <v>1221.18</v>
      </c>
      <c r="H45" s="143">
        <f t="shared" ref="H45" si="26">SUM(H32:H44)</f>
        <v>700</v>
      </c>
      <c r="I45" s="143">
        <f t="shared" ref="I45" si="27">SUM(I32:I44)</f>
        <v>1420</v>
      </c>
      <c r="J45" s="143">
        <f t="shared" ref="J45" si="28">SUM(J32:J44)</f>
        <v>3000</v>
      </c>
      <c r="K45" s="143">
        <f t="shared" ref="K45" si="29">SUM(K32:K44)</f>
        <v>1200</v>
      </c>
      <c r="L45" s="143">
        <f t="shared" ref="L45" si="30">SUM(L32:L44)</f>
        <v>750</v>
      </c>
      <c r="M45" s="140">
        <f>SUM(C45:L45)</f>
        <v>15976.17</v>
      </c>
      <c r="N45" s="158">
        <f>SUM(N32:N43)</f>
        <v>15976.170000000002</v>
      </c>
      <c r="O45" s="143">
        <f>SUM(O32:O44)</f>
        <v>2200</v>
      </c>
      <c r="P45" s="143">
        <f t="shared" ref="P45:X45" si="31">SUM(P32:P44)</f>
        <v>1300</v>
      </c>
      <c r="Q45" s="143">
        <f t="shared" si="31"/>
        <v>1450</v>
      </c>
      <c r="R45" s="143">
        <f t="shared" si="31"/>
        <v>2300</v>
      </c>
      <c r="S45" s="143">
        <f t="shared" si="31"/>
        <v>850</v>
      </c>
      <c r="T45" s="143">
        <f t="shared" si="31"/>
        <v>1230</v>
      </c>
      <c r="U45" s="143">
        <f t="shared" si="31"/>
        <v>1620</v>
      </c>
      <c r="V45" s="143">
        <f t="shared" si="31"/>
        <v>2000</v>
      </c>
      <c r="W45" s="143">
        <f t="shared" si="31"/>
        <v>1800</v>
      </c>
      <c r="X45" s="143">
        <f t="shared" si="31"/>
        <v>3400</v>
      </c>
      <c r="Y45" s="140">
        <f>SUM(O45:X45)</f>
        <v>18150</v>
      </c>
      <c r="Z45" s="158">
        <f>SUM(Z32:Z43)</f>
        <v>18150</v>
      </c>
      <c r="AG45" s="2"/>
    </row>
    <row r="46" spans="1:37" x14ac:dyDescent="0.3">
      <c r="A46" s="23"/>
      <c r="B46" s="132"/>
      <c r="C46" s="102"/>
      <c r="D46" s="14"/>
      <c r="E46" s="14"/>
      <c r="F46" s="14"/>
      <c r="G46" s="14"/>
      <c r="H46" s="14"/>
      <c r="I46" s="14"/>
      <c r="J46" s="14"/>
      <c r="K46" s="14"/>
      <c r="L46" s="146"/>
      <c r="M46" s="14"/>
      <c r="N46" s="14"/>
      <c r="O46" s="98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G46" s="2"/>
    </row>
    <row r="47" spans="1:37" ht="15" thickBot="1" x14ac:dyDescent="0.35">
      <c r="A47" s="13" t="s">
        <v>34</v>
      </c>
      <c r="B47" s="132"/>
      <c r="C47" s="161">
        <f>IF(C30=C12,C27+C45,0)</f>
        <v>0</v>
      </c>
      <c r="D47" s="161">
        <f t="shared" ref="D47:L47" si="32">IF(D30=D12,D27+D45,0)</f>
        <v>0</v>
      </c>
      <c r="E47" s="161">
        <f t="shared" si="32"/>
        <v>0</v>
      </c>
      <c r="F47" s="161">
        <f t="shared" si="32"/>
        <v>0</v>
      </c>
      <c r="G47" s="161">
        <f t="shared" si="32"/>
        <v>0</v>
      </c>
      <c r="H47" s="161">
        <f t="shared" si="32"/>
        <v>0</v>
      </c>
      <c r="I47" s="161">
        <f t="shared" si="32"/>
        <v>0</v>
      </c>
      <c r="J47" s="161">
        <f t="shared" si="32"/>
        <v>0</v>
      </c>
      <c r="K47" s="161">
        <f t="shared" si="32"/>
        <v>0</v>
      </c>
      <c r="L47" s="161">
        <f t="shared" si="32"/>
        <v>0</v>
      </c>
      <c r="M47" s="160">
        <f>SUM(C47:L47)</f>
        <v>0</v>
      </c>
      <c r="N47" s="262">
        <f>N45+N27</f>
        <v>29701.940000000002</v>
      </c>
      <c r="O47" s="161">
        <f t="shared" ref="O47:X47" si="33">IF(O30=O12,O27+O45,0)</f>
        <v>0</v>
      </c>
      <c r="P47" s="161">
        <f t="shared" si="33"/>
        <v>0</v>
      </c>
      <c r="Q47" s="161">
        <f t="shared" si="33"/>
        <v>0</v>
      </c>
      <c r="R47" s="161">
        <f t="shared" si="33"/>
        <v>0</v>
      </c>
      <c r="S47" s="161">
        <f t="shared" si="33"/>
        <v>0</v>
      </c>
      <c r="T47" s="161">
        <f t="shared" si="33"/>
        <v>0</v>
      </c>
      <c r="U47" s="161">
        <f t="shared" si="33"/>
        <v>0</v>
      </c>
      <c r="V47" s="161">
        <f t="shared" si="33"/>
        <v>0</v>
      </c>
      <c r="W47" s="161">
        <f t="shared" si="33"/>
        <v>0</v>
      </c>
      <c r="X47" s="161">
        <f t="shared" si="33"/>
        <v>0</v>
      </c>
      <c r="Y47" s="160">
        <f>SUM(O47:X47)</f>
        <v>0</v>
      </c>
      <c r="Z47" s="261">
        <f>Z45+Z27</f>
        <v>33650</v>
      </c>
      <c r="AD47" s="15"/>
      <c r="AF47" s="15"/>
      <c r="AG47" s="2"/>
      <c r="AH47" s="16"/>
    </row>
    <row r="48" spans="1:37" x14ac:dyDescent="0.3">
      <c r="A48" s="24"/>
      <c r="B48" s="24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25">
        <f>O47/Z47</f>
        <v>0</v>
      </c>
      <c r="P48" s="25">
        <f>P47/Z47</f>
        <v>0</v>
      </c>
      <c r="Q48" s="25">
        <f>Q47/Z47</f>
        <v>0</v>
      </c>
      <c r="R48" s="25">
        <f>R47/Z47</f>
        <v>0</v>
      </c>
      <c r="S48" s="25">
        <f>S47/Z47</f>
        <v>0</v>
      </c>
      <c r="T48" s="25">
        <f>T47/$Z$47</f>
        <v>0</v>
      </c>
      <c r="U48" s="25">
        <f>U47/$Z$47</f>
        <v>0</v>
      </c>
      <c r="V48" s="25">
        <f>V47/$Z$47</f>
        <v>0</v>
      </c>
      <c r="W48" s="25">
        <f>W47/$Z$47</f>
        <v>0</v>
      </c>
      <c r="X48" s="25">
        <f>X47/$Z$47</f>
        <v>0</v>
      </c>
      <c r="Y48" s="25"/>
      <c r="Z48" s="26">
        <f>SUM(O48:X48)</f>
        <v>0</v>
      </c>
      <c r="AG48" s="2"/>
    </row>
    <row r="49" spans="1:33" ht="15" thickBot="1" x14ac:dyDescent="0.35">
      <c r="A49" s="65" t="s">
        <v>65</v>
      </c>
      <c r="C49" s="161">
        <f>+C47-O47</f>
        <v>0</v>
      </c>
      <c r="D49" s="162">
        <f t="shared" ref="D49:L49" si="34">+D47-P47</f>
        <v>0</v>
      </c>
      <c r="E49" s="163">
        <f t="shared" si="34"/>
        <v>0</v>
      </c>
      <c r="F49" s="164">
        <f t="shared" si="34"/>
        <v>0</v>
      </c>
      <c r="G49" s="165">
        <f t="shared" si="34"/>
        <v>0</v>
      </c>
      <c r="H49" s="166">
        <f t="shared" si="34"/>
        <v>0</v>
      </c>
      <c r="I49" s="161">
        <f t="shared" si="34"/>
        <v>0</v>
      </c>
      <c r="J49" s="162">
        <f t="shared" si="34"/>
        <v>0</v>
      </c>
      <c r="K49" s="166">
        <f t="shared" si="34"/>
        <v>0</v>
      </c>
      <c r="L49" s="166">
        <f t="shared" si="34"/>
        <v>0</v>
      </c>
      <c r="M49" s="263" t="s">
        <v>131</v>
      </c>
      <c r="N49" s="263">
        <f>SUM(C49:L49)</f>
        <v>0</v>
      </c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 t="s">
        <v>130</v>
      </c>
      <c r="Z49" s="260"/>
      <c r="AG49" s="2"/>
    </row>
    <row r="50" spans="1:33" ht="15" thickBot="1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63"/>
      <c r="P50" s="63"/>
      <c r="Q50" s="63"/>
      <c r="R50" s="63"/>
      <c r="S50" s="63"/>
      <c r="T50" s="63"/>
      <c r="U50" s="63"/>
      <c r="V50" s="63" t="s">
        <v>66</v>
      </c>
      <c r="W50" s="63"/>
      <c r="X50" s="115"/>
      <c r="Y50" s="63"/>
      <c r="AG50" s="2"/>
    </row>
    <row r="51" spans="1:33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4"/>
    </row>
    <row r="52" spans="1:33" ht="15" hidden="1" thickBot="1" x14ac:dyDescent="0.35">
      <c r="N52" s="3"/>
      <c r="O52" s="3"/>
      <c r="P52" s="3"/>
      <c r="Q52" s="3"/>
    </row>
    <row r="53" spans="1:33" hidden="1" x14ac:dyDescent="0.3">
      <c r="A53" t="s">
        <v>3</v>
      </c>
      <c r="C53" s="335" t="str">
        <f>C11</f>
        <v># cuenta 1</v>
      </c>
      <c r="D53" s="336"/>
      <c r="E53" s="337"/>
      <c r="G53" s="329" t="str">
        <f>E11</f>
        <v># cuenta 3</v>
      </c>
      <c r="H53" s="330"/>
      <c r="I53" s="331"/>
      <c r="J53" s="27"/>
      <c r="K53" s="329" t="str">
        <f>G11</f>
        <v># cuenta 5</v>
      </c>
      <c r="L53" s="330"/>
      <c r="M53" s="330"/>
      <c r="N53" s="331"/>
      <c r="P53" s="329" t="str">
        <f>I11</f>
        <v># cuenta 7</v>
      </c>
      <c r="Q53" s="330"/>
      <c r="R53" s="331"/>
      <c r="T53" s="329" t="str">
        <f>K11</f>
        <v># cuenta 9</v>
      </c>
      <c r="U53" s="330"/>
      <c r="V53" s="331"/>
      <c r="W53" s="27"/>
      <c r="X53" s="27"/>
      <c r="AD53"/>
      <c r="AE53"/>
      <c r="AF53"/>
    </row>
    <row r="54" spans="1:33" hidden="1" x14ac:dyDescent="0.3">
      <c r="A54" t="s">
        <v>3</v>
      </c>
      <c r="C54" s="28" t="s">
        <v>35</v>
      </c>
      <c r="D54" s="29"/>
      <c r="E54" s="30">
        <f>C47-O47</f>
        <v>0</v>
      </c>
      <c r="G54" s="28" t="s">
        <v>35</v>
      </c>
      <c r="H54" s="29"/>
      <c r="I54" s="30">
        <f>E47-Q47</f>
        <v>0</v>
      </c>
      <c r="J54" s="31"/>
      <c r="K54" s="32" t="s">
        <v>35</v>
      </c>
      <c r="L54" s="33"/>
      <c r="M54" s="33"/>
      <c r="N54" s="30">
        <f>G47-S47</f>
        <v>0</v>
      </c>
      <c r="P54" s="28" t="s">
        <v>35</v>
      </c>
      <c r="Q54" s="29"/>
      <c r="R54" s="30">
        <f>I47-U47</f>
        <v>0</v>
      </c>
      <c r="T54" s="28" t="s">
        <v>35</v>
      </c>
      <c r="U54" s="29"/>
      <c r="V54" s="30">
        <f>K47-W47</f>
        <v>0</v>
      </c>
      <c r="W54" s="31"/>
      <c r="X54" s="31"/>
      <c r="AD54"/>
      <c r="AE54"/>
      <c r="AF54"/>
    </row>
    <row r="55" spans="1:33" hidden="1" x14ac:dyDescent="0.3">
      <c r="A55" t="s">
        <v>3</v>
      </c>
      <c r="C55" s="34" t="s">
        <v>36</v>
      </c>
      <c r="D55" s="35"/>
      <c r="E55" s="36"/>
      <c r="G55" s="34" t="s">
        <v>36</v>
      </c>
      <c r="H55" s="35"/>
      <c r="I55" s="36"/>
      <c r="J55" s="37"/>
      <c r="K55" s="38" t="s">
        <v>36</v>
      </c>
      <c r="L55" s="39"/>
      <c r="M55" s="39"/>
      <c r="N55" s="36"/>
      <c r="P55" s="34" t="s">
        <v>36</v>
      </c>
      <c r="Q55" s="35"/>
      <c r="R55" s="36"/>
      <c r="T55" s="34" t="s">
        <v>36</v>
      </c>
      <c r="U55" s="35"/>
      <c r="V55" s="36"/>
      <c r="W55" s="37"/>
      <c r="X55" s="37"/>
      <c r="Y55" s="2"/>
      <c r="AD55"/>
      <c r="AE55"/>
      <c r="AF55"/>
    </row>
    <row r="56" spans="1:33" hidden="1" x14ac:dyDescent="0.3">
      <c r="A56" s="40" t="s">
        <v>3</v>
      </c>
      <c r="C56" s="41"/>
      <c r="D56" s="35"/>
      <c r="E56" s="42"/>
      <c r="G56" s="41"/>
      <c r="H56" s="35"/>
      <c r="I56" s="43"/>
      <c r="J56" s="44"/>
      <c r="K56" s="45"/>
      <c r="L56" s="46"/>
      <c r="M56" s="46"/>
      <c r="N56" s="43"/>
      <c r="P56" s="41"/>
      <c r="Q56" s="35"/>
      <c r="R56" s="43"/>
      <c r="T56" s="41"/>
      <c r="U56" s="35"/>
      <c r="V56" s="43"/>
      <c r="W56" s="44"/>
      <c r="X56" s="44"/>
      <c r="Y56" s="2"/>
      <c r="AD56"/>
      <c r="AE56"/>
      <c r="AF56"/>
    </row>
    <row r="57" spans="1:33" hidden="1" x14ac:dyDescent="0.3">
      <c r="A57" s="40" t="s">
        <v>3</v>
      </c>
      <c r="C57" s="109" t="s">
        <v>37</v>
      </c>
      <c r="D57" s="110"/>
      <c r="E57" s="111">
        <v>0</v>
      </c>
      <c r="G57" s="109" t="s">
        <v>37</v>
      </c>
      <c r="H57" s="110"/>
      <c r="I57" s="111">
        <v>0</v>
      </c>
      <c r="J57" s="44"/>
      <c r="K57" s="109" t="s">
        <v>37</v>
      </c>
      <c r="L57" s="109"/>
      <c r="M57" s="110"/>
      <c r="N57" s="111">
        <v>0</v>
      </c>
      <c r="P57" s="109" t="s">
        <v>37</v>
      </c>
      <c r="Q57" s="110"/>
      <c r="R57" s="111">
        <v>0</v>
      </c>
      <c r="T57" s="109" t="s">
        <v>37</v>
      </c>
      <c r="U57" s="110"/>
      <c r="V57" s="111">
        <v>0</v>
      </c>
      <c r="W57" s="44"/>
      <c r="X57" s="44"/>
      <c r="Y57" s="2"/>
      <c r="AD57"/>
      <c r="AE57"/>
      <c r="AF57"/>
    </row>
    <row r="58" spans="1:33" hidden="1" x14ac:dyDescent="0.3">
      <c r="A58" s="40"/>
      <c r="C58" s="109" t="s">
        <v>37</v>
      </c>
      <c r="D58" s="110"/>
      <c r="E58" s="111">
        <v>0</v>
      </c>
      <c r="G58" s="109" t="s">
        <v>37</v>
      </c>
      <c r="H58" s="110"/>
      <c r="I58" s="111">
        <v>0</v>
      </c>
      <c r="J58" s="44"/>
      <c r="K58" s="109" t="s">
        <v>37</v>
      </c>
      <c r="L58" s="109"/>
      <c r="M58" s="110"/>
      <c r="N58" s="111">
        <v>0</v>
      </c>
      <c r="P58" s="109" t="s">
        <v>37</v>
      </c>
      <c r="Q58" s="110"/>
      <c r="R58" s="111">
        <v>0</v>
      </c>
      <c r="T58" s="109" t="s">
        <v>37</v>
      </c>
      <c r="U58" s="110"/>
      <c r="V58" s="111">
        <v>0</v>
      </c>
      <c r="W58" s="44"/>
      <c r="X58" s="44"/>
      <c r="Y58" s="2"/>
      <c r="AD58"/>
      <c r="AE58"/>
      <c r="AF58"/>
    </row>
    <row r="59" spans="1:33" hidden="1" x14ac:dyDescent="0.3">
      <c r="A59" s="40" t="s">
        <v>3</v>
      </c>
      <c r="C59" s="109" t="s">
        <v>37</v>
      </c>
      <c r="D59" s="110"/>
      <c r="E59" s="111">
        <v>0</v>
      </c>
      <c r="G59" s="109" t="s">
        <v>37</v>
      </c>
      <c r="H59" s="110"/>
      <c r="I59" s="111">
        <v>0</v>
      </c>
      <c r="J59" s="44"/>
      <c r="K59" s="109" t="s">
        <v>37</v>
      </c>
      <c r="L59" s="109"/>
      <c r="M59" s="110"/>
      <c r="N59" s="111">
        <v>0</v>
      </c>
      <c r="P59" s="109" t="s">
        <v>37</v>
      </c>
      <c r="Q59" s="110"/>
      <c r="R59" s="111">
        <v>0</v>
      </c>
      <c r="T59" s="109" t="s">
        <v>37</v>
      </c>
      <c r="U59" s="110"/>
      <c r="V59" s="111">
        <v>0</v>
      </c>
      <c r="W59" s="44"/>
      <c r="X59" s="44"/>
      <c r="Y59" s="2"/>
      <c r="AD59"/>
      <c r="AE59"/>
      <c r="AF59"/>
    </row>
    <row r="60" spans="1:33" ht="15" hidden="1" thickBot="1" x14ac:dyDescent="0.35">
      <c r="A60" s="40"/>
      <c r="C60" s="112" t="s">
        <v>37</v>
      </c>
      <c r="D60" s="113"/>
      <c r="E60" s="114">
        <v>0</v>
      </c>
      <c r="G60" s="112" t="s">
        <v>37</v>
      </c>
      <c r="H60" s="113"/>
      <c r="I60" s="114">
        <v>0</v>
      </c>
      <c r="J60" s="44"/>
      <c r="K60" s="112" t="s">
        <v>37</v>
      </c>
      <c r="L60" s="112"/>
      <c r="M60" s="113"/>
      <c r="N60" s="114">
        <v>0</v>
      </c>
      <c r="P60" s="112" t="s">
        <v>37</v>
      </c>
      <c r="Q60" s="113"/>
      <c r="R60" s="114">
        <v>0</v>
      </c>
      <c r="T60" s="112" t="s">
        <v>37</v>
      </c>
      <c r="U60" s="113"/>
      <c r="V60" s="114">
        <v>0</v>
      </c>
      <c r="W60" s="44"/>
      <c r="X60" s="44"/>
      <c r="Y60" s="2"/>
      <c r="AD60"/>
      <c r="AE60"/>
      <c r="AF60"/>
    </row>
    <row r="61" spans="1:33" ht="15" hidden="1" thickBot="1" x14ac:dyDescent="0.35">
      <c r="C61" s="47" t="s">
        <v>38</v>
      </c>
      <c r="D61" s="48"/>
      <c r="E61" s="49">
        <f>E54+(E57+E59+E58+E60)</f>
        <v>0</v>
      </c>
      <c r="G61" s="47" t="s">
        <v>38</v>
      </c>
      <c r="H61" s="48"/>
      <c r="I61" s="49">
        <f>I54+(I57+I59+I58+I60)</f>
        <v>0</v>
      </c>
      <c r="J61" s="50"/>
      <c r="K61" s="51" t="s">
        <v>38</v>
      </c>
      <c r="L61" s="52"/>
      <c r="M61" s="52"/>
      <c r="N61" s="49">
        <f>N54+(N57+N59+N58+N60)</f>
        <v>0</v>
      </c>
      <c r="P61" s="47" t="s">
        <v>38</v>
      </c>
      <c r="Q61" s="48"/>
      <c r="R61" s="49">
        <f>R54+(R57+R59+R58+R60)</f>
        <v>0</v>
      </c>
      <c r="T61" s="47" t="s">
        <v>38</v>
      </c>
      <c r="U61" s="48"/>
      <c r="V61" s="49">
        <f>V54+(V57+V59+V58+V60)</f>
        <v>0</v>
      </c>
      <c r="W61" s="153"/>
      <c r="X61" s="153"/>
      <c r="Y61" s="2"/>
      <c r="AD61"/>
      <c r="AE61"/>
      <c r="AF61"/>
    </row>
    <row r="62" spans="1:33" hidden="1" x14ac:dyDescent="0.3">
      <c r="N62" s="3"/>
      <c r="O62" s="3"/>
      <c r="P62" s="3"/>
      <c r="Q62" s="53"/>
    </row>
    <row r="63" spans="1:33" ht="15" hidden="1" thickBot="1" x14ac:dyDescent="0.35">
      <c r="N63" s="3"/>
      <c r="O63" s="3"/>
      <c r="P63" s="3"/>
    </row>
    <row r="64" spans="1:33" hidden="1" x14ac:dyDescent="0.3">
      <c r="C64" s="347" t="str">
        <f>D11</f>
        <v># cuenta 2</v>
      </c>
      <c r="D64" s="348"/>
      <c r="E64" s="349"/>
      <c r="G64" s="329" t="str">
        <f>F11</f>
        <v># cuenta 4</v>
      </c>
      <c r="H64" s="330"/>
      <c r="I64" s="331"/>
      <c r="J64" s="27"/>
      <c r="K64" s="329" t="str">
        <f>H11</f>
        <v># cuenta 6</v>
      </c>
      <c r="L64" s="330"/>
      <c r="M64" s="330"/>
      <c r="N64" s="331"/>
      <c r="P64" s="329" t="str">
        <f>J11</f>
        <v># cuenta 8</v>
      </c>
      <c r="Q64" s="330"/>
      <c r="R64" s="331"/>
      <c r="V64" s="2"/>
      <c r="W64" s="2"/>
      <c r="X64" s="2"/>
      <c r="Y64" s="2"/>
      <c r="AD64"/>
      <c r="AE64"/>
      <c r="AF64"/>
    </row>
    <row r="65" spans="1:32" hidden="1" x14ac:dyDescent="0.3">
      <c r="C65" s="54" t="s">
        <v>35</v>
      </c>
      <c r="D65" s="55"/>
      <c r="E65" s="56">
        <f>D47-P47</f>
        <v>0</v>
      </c>
      <c r="G65" s="28" t="s">
        <v>35</v>
      </c>
      <c r="H65" s="29"/>
      <c r="I65" s="30">
        <f>F47-R47</f>
        <v>0</v>
      </c>
      <c r="J65" s="31"/>
      <c r="K65" s="32" t="s">
        <v>35</v>
      </c>
      <c r="L65" s="33"/>
      <c r="M65" s="33"/>
      <c r="N65" s="30">
        <f>H47-T47</f>
        <v>0</v>
      </c>
      <c r="P65" s="28" t="s">
        <v>35</v>
      </c>
      <c r="Q65" s="29"/>
      <c r="R65" s="30">
        <f>J47-V47</f>
        <v>0</v>
      </c>
      <c r="V65" s="2"/>
      <c r="W65" s="2"/>
      <c r="X65" s="2"/>
      <c r="Y65" s="2"/>
      <c r="AD65"/>
      <c r="AE65"/>
      <c r="AF65"/>
    </row>
    <row r="66" spans="1:32" hidden="1" x14ac:dyDescent="0.3">
      <c r="C66" s="57" t="s">
        <v>36</v>
      </c>
      <c r="D66" s="58"/>
      <c r="E66" s="59"/>
      <c r="G66" s="34" t="s">
        <v>36</v>
      </c>
      <c r="H66" s="35"/>
      <c r="I66" s="36"/>
      <c r="J66" s="37"/>
      <c r="K66" s="38" t="s">
        <v>36</v>
      </c>
      <c r="L66" s="39"/>
      <c r="M66" s="39"/>
      <c r="N66" s="36"/>
      <c r="P66" s="34" t="s">
        <v>36</v>
      </c>
      <c r="Q66" s="35"/>
      <c r="R66" s="36"/>
      <c r="V66" s="2"/>
      <c r="W66" s="2"/>
      <c r="X66" s="2"/>
      <c r="Y66" s="2"/>
      <c r="AD66"/>
      <c r="AE66"/>
      <c r="AF66"/>
    </row>
    <row r="67" spans="1:32" hidden="1" x14ac:dyDescent="0.3">
      <c r="C67" s="57"/>
      <c r="D67" s="58"/>
      <c r="E67" s="59"/>
      <c r="G67" s="34"/>
      <c r="H67" s="35"/>
      <c r="I67" s="36"/>
      <c r="J67" s="37"/>
      <c r="K67" s="38"/>
      <c r="L67" s="39"/>
      <c r="M67" s="39"/>
      <c r="N67" s="36"/>
      <c r="P67" s="34"/>
      <c r="Q67" s="35"/>
      <c r="R67" s="36"/>
      <c r="V67" s="2"/>
      <c r="W67" s="2"/>
      <c r="X67" s="2"/>
      <c r="Y67" s="2"/>
      <c r="AD67"/>
      <c r="AE67"/>
      <c r="AF67"/>
    </row>
    <row r="68" spans="1:32" hidden="1" x14ac:dyDescent="0.3">
      <c r="C68" s="109" t="s">
        <v>37</v>
      </c>
      <c r="D68" s="110"/>
      <c r="E68" s="111">
        <v>0</v>
      </c>
      <c r="G68" s="109" t="s">
        <v>37</v>
      </c>
      <c r="H68" s="110"/>
      <c r="I68" s="111">
        <v>0</v>
      </c>
      <c r="J68" s="44"/>
      <c r="K68" s="109" t="s">
        <v>37</v>
      </c>
      <c r="L68" s="109"/>
      <c r="M68" s="110"/>
      <c r="N68" s="111">
        <v>0</v>
      </c>
      <c r="P68" s="109" t="s">
        <v>37</v>
      </c>
      <c r="Q68" s="110"/>
      <c r="R68" s="111">
        <v>0</v>
      </c>
      <c r="V68" s="2"/>
      <c r="W68" s="2"/>
      <c r="X68" s="2"/>
      <c r="Y68" s="2"/>
      <c r="AD68"/>
      <c r="AE68"/>
      <c r="AF68"/>
    </row>
    <row r="69" spans="1:32" hidden="1" x14ac:dyDescent="0.3">
      <c r="C69" s="109" t="s">
        <v>37</v>
      </c>
      <c r="D69" s="110"/>
      <c r="E69" s="111">
        <v>0</v>
      </c>
      <c r="G69" s="109" t="s">
        <v>37</v>
      </c>
      <c r="H69" s="110"/>
      <c r="I69" s="111">
        <v>0</v>
      </c>
      <c r="J69" s="44"/>
      <c r="K69" s="109" t="s">
        <v>37</v>
      </c>
      <c r="L69" s="109"/>
      <c r="M69" s="110"/>
      <c r="N69" s="111">
        <v>0</v>
      </c>
      <c r="P69" s="109" t="s">
        <v>37</v>
      </c>
      <c r="Q69" s="110"/>
      <c r="R69" s="111">
        <v>0</v>
      </c>
      <c r="V69" s="2"/>
      <c r="W69" s="2"/>
      <c r="X69" s="2"/>
      <c r="Y69" s="2"/>
      <c r="AD69"/>
      <c r="AE69"/>
      <c r="AF69"/>
    </row>
    <row r="70" spans="1:32" hidden="1" x14ac:dyDescent="0.3">
      <c r="C70" s="109" t="s">
        <v>37</v>
      </c>
      <c r="D70" s="110"/>
      <c r="E70" s="111">
        <v>0</v>
      </c>
      <c r="G70" s="109" t="s">
        <v>37</v>
      </c>
      <c r="H70" s="110"/>
      <c r="I70" s="111">
        <v>0</v>
      </c>
      <c r="J70" s="44"/>
      <c r="K70" s="109" t="s">
        <v>37</v>
      </c>
      <c r="L70" s="109"/>
      <c r="M70" s="110"/>
      <c r="N70" s="111">
        <v>0</v>
      </c>
      <c r="P70" s="109" t="s">
        <v>37</v>
      </c>
      <c r="Q70" s="110"/>
      <c r="R70" s="111">
        <v>0</v>
      </c>
      <c r="V70" s="2"/>
      <c r="W70" s="2"/>
      <c r="X70" s="2"/>
      <c r="Y70" s="2"/>
      <c r="AD70"/>
      <c r="AE70"/>
      <c r="AF70"/>
    </row>
    <row r="71" spans="1:32" ht="15" hidden="1" thickBot="1" x14ac:dyDescent="0.35">
      <c r="C71" s="112" t="s">
        <v>37</v>
      </c>
      <c r="D71" s="113"/>
      <c r="E71" s="114">
        <v>0</v>
      </c>
      <c r="G71" s="112" t="s">
        <v>37</v>
      </c>
      <c r="H71" s="113"/>
      <c r="I71" s="114">
        <v>0</v>
      </c>
      <c r="J71" s="44"/>
      <c r="K71" s="112" t="s">
        <v>37</v>
      </c>
      <c r="L71" s="112"/>
      <c r="M71" s="113"/>
      <c r="N71" s="114">
        <v>0</v>
      </c>
      <c r="P71" s="112" t="s">
        <v>37</v>
      </c>
      <c r="Q71" s="113"/>
      <c r="R71" s="114">
        <v>0</v>
      </c>
      <c r="V71" s="2"/>
      <c r="W71" s="2"/>
      <c r="X71" s="2"/>
      <c r="Y71" s="2"/>
      <c r="AD71"/>
      <c r="AE71"/>
      <c r="AF71"/>
    </row>
    <row r="72" spans="1:32" ht="15" hidden="1" thickBot="1" x14ac:dyDescent="0.35">
      <c r="C72" s="60" t="s">
        <v>38</v>
      </c>
      <c r="D72" s="61"/>
      <c r="E72" s="49">
        <f>E65+(E68+E70+E69+E71)</f>
        <v>0</v>
      </c>
      <c r="G72" s="47" t="s">
        <v>38</v>
      </c>
      <c r="H72" s="48"/>
      <c r="I72" s="49">
        <f>I65+(I68+I70+I69+I71)</f>
        <v>0</v>
      </c>
      <c r="J72" s="50"/>
      <c r="K72" s="51" t="s">
        <v>38</v>
      </c>
      <c r="L72" s="52"/>
      <c r="M72" s="52"/>
      <c r="N72" s="49">
        <f>N65+(N68+N70+N69+N71)</f>
        <v>0</v>
      </c>
      <c r="P72" s="47" t="s">
        <v>38</v>
      </c>
      <c r="Q72" s="48"/>
      <c r="R72" s="49">
        <f>R65+(R68+R70+R69+R71)</f>
        <v>0</v>
      </c>
      <c r="V72" s="2"/>
      <c r="W72" s="2"/>
      <c r="X72" s="2"/>
      <c r="Y72" s="2"/>
      <c r="AD72"/>
      <c r="AE72"/>
      <c r="AF72"/>
    </row>
    <row r="73" spans="1:32" hidden="1" x14ac:dyDescent="0.3">
      <c r="N73" s="3"/>
      <c r="O73" s="3"/>
      <c r="P73" s="3"/>
      <c r="Q73" s="3"/>
    </row>
    <row r="74" spans="1:32" hidden="1" x14ac:dyDescent="0.3">
      <c r="N74" s="3"/>
      <c r="O74" s="3"/>
      <c r="P74" s="3"/>
      <c r="Q74" s="3"/>
    </row>
    <row r="75" spans="1:32" hidden="1" x14ac:dyDescent="0.3">
      <c r="N75" s="3"/>
      <c r="O75" s="3"/>
      <c r="P75" s="3"/>
      <c r="Q75" s="3"/>
    </row>
    <row r="76" spans="1:32" hidden="1" x14ac:dyDescent="0.3">
      <c r="A76" s="62" t="s">
        <v>39</v>
      </c>
      <c r="C76" s="332"/>
      <c r="D76" s="332"/>
      <c r="E76" s="332"/>
      <c r="F76" s="332"/>
      <c r="G76" s="332"/>
      <c r="I76" s="4" t="s">
        <v>40</v>
      </c>
      <c r="J76" s="332"/>
      <c r="K76" s="332"/>
      <c r="L76" s="332"/>
      <c r="M76" s="332"/>
      <c r="N76" s="3"/>
      <c r="O76" s="3"/>
      <c r="P76" s="3"/>
      <c r="Q76" s="3"/>
    </row>
    <row r="78" spans="1:32" ht="15" thickBot="1" x14ac:dyDescent="0.35"/>
    <row r="79" spans="1:32" ht="16.2" thickBot="1" x14ac:dyDescent="0.35">
      <c r="A79" s="326" t="s">
        <v>163</v>
      </c>
      <c r="B79" s="327"/>
      <c r="C79" s="327"/>
      <c r="D79" s="327"/>
      <c r="E79" s="327"/>
      <c r="F79" s="328"/>
      <c r="H79" s="313" t="s">
        <v>184</v>
      </c>
      <c r="I79" s="312"/>
      <c r="J79" s="312"/>
      <c r="K79" s="312"/>
      <c r="L79" s="312"/>
      <c r="M79" s="312"/>
      <c r="N79" s="312"/>
      <c r="O79" s="312"/>
      <c r="P79" s="312"/>
      <c r="Q79" s="312"/>
      <c r="R79" s="312"/>
    </row>
    <row r="80" spans="1:32" x14ac:dyDescent="0.3">
      <c r="A80" s="181" t="s">
        <v>119</v>
      </c>
      <c r="B80" s="343" t="s">
        <v>112</v>
      </c>
      <c r="C80" s="344"/>
      <c r="D80" s="345" t="s">
        <v>113</v>
      </c>
      <c r="E80" s="346"/>
      <c r="F80" s="198" t="s">
        <v>116</v>
      </c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</row>
    <row r="81" spans="1:18" ht="15" thickBot="1" x14ac:dyDescent="0.35">
      <c r="A81" s="182"/>
      <c r="B81" s="188" t="s">
        <v>114</v>
      </c>
      <c r="C81" s="189" t="s">
        <v>115</v>
      </c>
      <c r="D81" s="186" t="s">
        <v>114</v>
      </c>
      <c r="E81" s="187" t="s">
        <v>115</v>
      </c>
      <c r="F81" s="185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</row>
    <row r="82" spans="1:18" ht="30" customHeight="1" x14ac:dyDescent="0.3">
      <c r="A82" s="90" t="s">
        <v>50</v>
      </c>
      <c r="B82" s="201" t="str">
        <f>C12</f>
        <v>.40110.263.000.5021.110.00000000000.20</v>
      </c>
      <c r="C82" s="202">
        <f>C27</f>
        <v>1728.2</v>
      </c>
      <c r="D82" s="203" t="str">
        <f>O12</f>
        <v>.40110.263.000.5021.110.00000000000.20</v>
      </c>
      <c r="E82" s="204">
        <f>O27</f>
        <v>400</v>
      </c>
      <c r="F82" s="205">
        <f>C82-E82</f>
        <v>1328.2</v>
      </c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</row>
    <row r="83" spans="1:18" ht="30" customHeight="1" x14ac:dyDescent="0.3">
      <c r="A83" s="90" t="s">
        <v>52</v>
      </c>
      <c r="B83" s="190" t="str">
        <f>D12</f>
        <v>.401390550033.</v>
      </c>
      <c r="C83" s="191">
        <f>D27</f>
        <v>1221.18</v>
      </c>
      <c r="D83" s="194" t="str">
        <f>P12</f>
        <v>.401390550033.</v>
      </c>
      <c r="E83" s="195">
        <f>P27</f>
        <v>600</v>
      </c>
      <c r="F83" s="199">
        <f t="shared" ref="F83:F91" si="35">C83-E83</f>
        <v>621.18000000000006</v>
      </c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</row>
    <row r="84" spans="1:18" ht="30" customHeight="1" x14ac:dyDescent="0.3">
      <c r="A84" s="90" t="s">
        <v>53</v>
      </c>
      <c r="B84" s="190" t="str">
        <f>E12</f>
        <v>.401392130005.</v>
      </c>
      <c r="C84" s="191">
        <f>E27</f>
        <v>3000</v>
      </c>
      <c r="D84" s="194" t="str">
        <f>Q12</f>
        <v>.401392130005.</v>
      </c>
      <c r="E84" s="195">
        <f>Q27</f>
        <v>700</v>
      </c>
      <c r="F84" s="199">
        <f t="shared" si="35"/>
        <v>2300</v>
      </c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</row>
    <row r="85" spans="1:18" ht="30" customHeight="1" x14ac:dyDescent="0.3">
      <c r="A85" s="90" t="s">
        <v>54</v>
      </c>
      <c r="B85" s="190" t="str">
        <f>F12</f>
        <v>.401392680003.</v>
      </c>
      <c r="C85" s="191">
        <f>F27</f>
        <v>2035.21</v>
      </c>
      <c r="D85" s="194" t="str">
        <f>R12</f>
        <v>.401392680003.</v>
      </c>
      <c r="E85" s="195">
        <f>R27</f>
        <v>800</v>
      </c>
      <c r="F85" s="199">
        <f t="shared" si="35"/>
        <v>1235.21</v>
      </c>
      <c r="H85" s="350"/>
      <c r="I85" s="350"/>
      <c r="J85" s="350"/>
      <c r="K85" s="350"/>
      <c r="L85" s="350"/>
      <c r="M85" s="350"/>
      <c r="N85" s="350"/>
      <c r="O85" s="350"/>
      <c r="P85" s="350"/>
      <c r="Q85" s="350"/>
      <c r="R85" s="350"/>
    </row>
    <row r="86" spans="1:18" ht="30" customHeight="1" x14ac:dyDescent="0.3">
      <c r="A86" s="90" t="s">
        <v>55</v>
      </c>
      <c r="B86" s="190" t="str">
        <f>G12</f>
        <v>.401391410008.</v>
      </c>
      <c r="C86" s="191">
        <f>G27</f>
        <v>1221.18</v>
      </c>
      <c r="D86" s="194" t="str">
        <f>S12</f>
        <v>.401391410008.</v>
      </c>
      <c r="E86" s="195">
        <f>S27</f>
        <v>1000</v>
      </c>
      <c r="F86" s="199">
        <f t="shared" si="35"/>
        <v>221.18000000000006</v>
      </c>
      <c r="H86" s="350"/>
      <c r="I86" s="350"/>
      <c r="J86" s="350"/>
      <c r="K86" s="350"/>
      <c r="L86" s="350"/>
      <c r="M86" s="350"/>
      <c r="N86" s="350"/>
      <c r="O86" s="350"/>
      <c r="P86" s="350"/>
      <c r="Q86" s="350"/>
      <c r="R86" s="350"/>
    </row>
    <row r="87" spans="1:18" ht="30" customHeight="1" x14ac:dyDescent="0.3">
      <c r="A87" s="90" t="s">
        <v>56</v>
      </c>
      <c r="B87" s="190" t="str">
        <f>H12</f>
        <v>0.401390550034.</v>
      </c>
      <c r="C87" s="191">
        <f>H27</f>
        <v>300</v>
      </c>
      <c r="D87" s="194" t="str">
        <f>T12</f>
        <v>0.401390550034.</v>
      </c>
      <c r="E87" s="195">
        <f>T27</f>
        <v>1200</v>
      </c>
      <c r="F87" s="199">
        <f t="shared" si="35"/>
        <v>-900</v>
      </c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</row>
    <row r="88" spans="1:18" ht="30" customHeight="1" x14ac:dyDescent="0.3">
      <c r="A88" s="90" t="s">
        <v>57</v>
      </c>
      <c r="B88" s="190" t="str">
        <f>I12</f>
        <v>0.401150010001.</v>
      </c>
      <c r="C88" s="191">
        <f>I27</f>
        <v>420</v>
      </c>
      <c r="D88" s="194" t="str">
        <f>U12</f>
        <v>0.401150010001.</v>
      </c>
      <c r="E88" s="195">
        <f>U27</f>
        <v>1400</v>
      </c>
      <c r="F88" s="199">
        <f t="shared" si="35"/>
        <v>-980</v>
      </c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</row>
    <row r="89" spans="1:18" ht="30" customHeight="1" x14ac:dyDescent="0.3">
      <c r="A89" s="90" t="s">
        <v>58</v>
      </c>
      <c r="B89" s="190" t="str">
        <f>J12</f>
        <v>0.402050010001.</v>
      </c>
      <c r="C89" s="191">
        <f>J27</f>
        <v>800</v>
      </c>
      <c r="D89" s="194" t="str">
        <f>V12</f>
        <v>0.402050010001.</v>
      </c>
      <c r="E89" s="195">
        <f>V27</f>
        <v>1600</v>
      </c>
      <c r="F89" s="199">
        <f t="shared" si="35"/>
        <v>-800</v>
      </c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</row>
    <row r="90" spans="1:18" ht="30" customHeight="1" x14ac:dyDescent="0.3">
      <c r="A90" s="90" t="s">
        <v>59</v>
      </c>
      <c r="B90" s="190" t="str">
        <f>K12</f>
        <v>0.402081150001.</v>
      </c>
      <c r="C90" s="191">
        <f>K27</f>
        <v>2000</v>
      </c>
      <c r="D90" s="194" t="str">
        <f>W12</f>
        <v>0.402081150001.</v>
      </c>
      <c r="E90" s="195">
        <f>W27</f>
        <v>1800</v>
      </c>
      <c r="F90" s="199">
        <f t="shared" si="35"/>
        <v>200</v>
      </c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</row>
    <row r="91" spans="1:18" ht="30" customHeight="1" thickBot="1" x14ac:dyDescent="0.35">
      <c r="A91" s="90" t="s">
        <v>111</v>
      </c>
      <c r="B91" s="192" t="str">
        <f>L12</f>
        <v>401391110000.00</v>
      </c>
      <c r="C91" s="193">
        <f>L27</f>
        <v>1000</v>
      </c>
      <c r="D91" s="196" t="str">
        <f>X12</f>
        <v>401391110000.00</v>
      </c>
      <c r="E91" s="197">
        <f>X27</f>
        <v>6000</v>
      </c>
      <c r="F91" s="200">
        <f t="shared" si="35"/>
        <v>-5000</v>
      </c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</row>
    <row r="92" spans="1:18" x14ac:dyDescent="0.3">
      <c r="A92" s="183"/>
      <c r="B92" s="90"/>
      <c r="C92" s="35"/>
      <c r="D92" s="35"/>
      <c r="E92" s="35"/>
      <c r="F92" s="85"/>
    </row>
    <row r="93" spans="1:18" x14ac:dyDescent="0.3">
      <c r="A93" s="183" t="s">
        <v>117</v>
      </c>
      <c r="B93" s="90"/>
      <c r="C93" s="206">
        <f>SUM(C82:C92)</f>
        <v>13725.77</v>
      </c>
      <c r="D93" s="35"/>
      <c r="E93" s="207">
        <f>SUM(E82:E92)</f>
        <v>15500</v>
      </c>
      <c r="F93" s="177">
        <f>SUM(F82:F92)</f>
        <v>-1774.2299999999996</v>
      </c>
    </row>
    <row r="94" spans="1:18" ht="15" thickBot="1" x14ac:dyDescent="0.35">
      <c r="A94" s="184"/>
      <c r="B94" s="178"/>
      <c r="C94" s="79"/>
      <c r="D94" s="79"/>
      <c r="E94" s="179" t="s">
        <v>118</v>
      </c>
      <c r="F94" s="180">
        <f>C93-E93</f>
        <v>-1774.2299999999996</v>
      </c>
    </row>
    <row r="96" spans="1:18" ht="16.2" thickBot="1" x14ac:dyDescent="0.35">
      <c r="A96" s="342"/>
      <c r="B96" s="342"/>
      <c r="C96" s="342"/>
      <c r="D96" s="342"/>
      <c r="E96" s="342"/>
      <c r="F96" s="342"/>
    </row>
    <row r="97" spans="1:6" ht="16.2" thickBot="1" x14ac:dyDescent="0.35">
      <c r="A97" s="326" t="s">
        <v>142</v>
      </c>
      <c r="B97" s="327"/>
      <c r="C97" s="327"/>
      <c r="D97" s="327"/>
      <c r="E97" s="327"/>
      <c r="F97" s="328"/>
    </row>
    <row r="98" spans="1:6" x14ac:dyDescent="0.3">
      <c r="A98" s="181" t="s">
        <v>119</v>
      </c>
      <c r="B98" s="256" t="s">
        <v>112</v>
      </c>
      <c r="C98" s="257"/>
      <c r="D98" s="258" t="s">
        <v>113</v>
      </c>
      <c r="E98" s="259"/>
      <c r="F98" s="198" t="s">
        <v>116</v>
      </c>
    </row>
    <row r="99" spans="1:6" ht="15" thickBot="1" x14ac:dyDescent="0.35">
      <c r="A99" s="182"/>
      <c r="B99" s="188" t="s">
        <v>114</v>
      </c>
      <c r="C99" s="189" t="s">
        <v>115</v>
      </c>
      <c r="D99" s="186" t="s">
        <v>114</v>
      </c>
      <c r="E99" s="187" t="s">
        <v>115</v>
      </c>
      <c r="F99" s="185"/>
    </row>
    <row r="100" spans="1:6" ht="30" customHeight="1" x14ac:dyDescent="0.3">
      <c r="A100" s="90" t="s">
        <v>153</v>
      </c>
      <c r="B100" s="201" t="str">
        <f>C30</f>
        <v>11</v>
      </c>
      <c r="C100" s="202">
        <f>C45</f>
        <v>1428.6</v>
      </c>
      <c r="D100" s="203" t="str">
        <f>O30</f>
        <v>11</v>
      </c>
      <c r="E100" s="204">
        <f>O45</f>
        <v>2200</v>
      </c>
      <c r="F100" s="205">
        <f>C100-E100</f>
        <v>-771.40000000000009</v>
      </c>
    </row>
    <row r="101" spans="1:6" ht="30" customHeight="1" x14ac:dyDescent="0.3">
      <c r="A101" s="90" t="s">
        <v>154</v>
      </c>
      <c r="B101" s="190" t="str">
        <f>D30</f>
        <v>12</v>
      </c>
      <c r="C101" s="191">
        <f>D45</f>
        <v>1221.18</v>
      </c>
      <c r="D101" s="194" t="str">
        <f>P30</f>
        <v>12</v>
      </c>
      <c r="E101" s="195">
        <f>P45</f>
        <v>1300</v>
      </c>
      <c r="F101" s="199">
        <f t="shared" ref="F101:F109" si="36">C101-E101</f>
        <v>-78.819999999999936</v>
      </c>
    </row>
    <row r="102" spans="1:6" ht="30" customHeight="1" x14ac:dyDescent="0.3">
      <c r="A102" s="90" t="s">
        <v>155</v>
      </c>
      <c r="B102" s="190" t="str">
        <f>E30</f>
        <v>13</v>
      </c>
      <c r="C102" s="191">
        <f>E45</f>
        <v>3000</v>
      </c>
      <c r="D102" s="194" t="str">
        <f>Q30</f>
        <v>13</v>
      </c>
      <c r="E102" s="195">
        <f>Q45</f>
        <v>1450</v>
      </c>
      <c r="F102" s="199">
        <f t="shared" si="36"/>
        <v>1550</v>
      </c>
    </row>
    <row r="103" spans="1:6" ht="30" customHeight="1" x14ac:dyDescent="0.3">
      <c r="A103" s="90" t="s">
        <v>156</v>
      </c>
      <c r="B103" s="190" t="str">
        <f>F30</f>
        <v>14</v>
      </c>
      <c r="C103" s="191">
        <f>F45</f>
        <v>2035.21</v>
      </c>
      <c r="D103" s="194" t="str">
        <f>R30</f>
        <v>14</v>
      </c>
      <c r="E103" s="195">
        <f>R45</f>
        <v>2300</v>
      </c>
      <c r="F103" s="199">
        <f t="shared" si="36"/>
        <v>-264.78999999999996</v>
      </c>
    </row>
    <row r="104" spans="1:6" ht="30" customHeight="1" x14ac:dyDescent="0.3">
      <c r="A104" s="90" t="s">
        <v>157</v>
      </c>
      <c r="B104" s="190" t="str">
        <f>G30</f>
        <v>15</v>
      </c>
      <c r="C104" s="191">
        <f>G45</f>
        <v>1221.18</v>
      </c>
      <c r="D104" s="194" t="str">
        <f>S30</f>
        <v>15</v>
      </c>
      <c r="E104" s="195">
        <f>S45</f>
        <v>850</v>
      </c>
      <c r="F104" s="199">
        <f t="shared" si="36"/>
        <v>371.18000000000006</v>
      </c>
    </row>
    <row r="105" spans="1:6" ht="30" customHeight="1" x14ac:dyDescent="0.3">
      <c r="A105" s="90" t="s">
        <v>158</v>
      </c>
      <c r="B105" s="190" t="str">
        <f>H30</f>
        <v>16</v>
      </c>
      <c r="C105" s="191">
        <f>H45</f>
        <v>700</v>
      </c>
      <c r="D105" s="194" t="str">
        <f>T30</f>
        <v>16</v>
      </c>
      <c r="E105" s="195">
        <f>T45</f>
        <v>1230</v>
      </c>
      <c r="F105" s="199">
        <f t="shared" si="36"/>
        <v>-530</v>
      </c>
    </row>
    <row r="106" spans="1:6" ht="30" customHeight="1" x14ac:dyDescent="0.3">
      <c r="A106" s="90" t="s">
        <v>159</v>
      </c>
      <c r="B106" s="190" t="str">
        <f>I30</f>
        <v>17</v>
      </c>
      <c r="C106" s="191">
        <f>I45</f>
        <v>1420</v>
      </c>
      <c r="D106" s="194" t="str">
        <f>U30</f>
        <v>17</v>
      </c>
      <c r="E106" s="195">
        <f>U45</f>
        <v>1620</v>
      </c>
      <c r="F106" s="199">
        <f t="shared" si="36"/>
        <v>-200</v>
      </c>
    </row>
    <row r="107" spans="1:6" ht="30" customHeight="1" x14ac:dyDescent="0.3">
      <c r="A107" s="90" t="s">
        <v>160</v>
      </c>
      <c r="B107" s="190" t="str">
        <f>J30</f>
        <v>18</v>
      </c>
      <c r="C107" s="191">
        <f>J45</f>
        <v>3000</v>
      </c>
      <c r="D107" s="194" t="str">
        <f>V30</f>
        <v>18</v>
      </c>
      <c r="E107" s="195">
        <f>V45</f>
        <v>2000</v>
      </c>
      <c r="F107" s="199">
        <f t="shared" si="36"/>
        <v>1000</v>
      </c>
    </row>
    <row r="108" spans="1:6" ht="30" customHeight="1" x14ac:dyDescent="0.3">
      <c r="A108" s="90" t="s">
        <v>161</v>
      </c>
      <c r="B108" s="190" t="str">
        <f>K30</f>
        <v>19</v>
      </c>
      <c r="C108" s="191">
        <f>K45</f>
        <v>1200</v>
      </c>
      <c r="D108" s="194" t="str">
        <f>W30</f>
        <v>19</v>
      </c>
      <c r="E108" s="195">
        <f>W45</f>
        <v>1800</v>
      </c>
      <c r="F108" s="199">
        <f t="shared" si="36"/>
        <v>-600</v>
      </c>
    </row>
    <row r="109" spans="1:6" ht="30" customHeight="1" thickBot="1" x14ac:dyDescent="0.35">
      <c r="A109" s="90" t="s">
        <v>162</v>
      </c>
      <c r="B109" s="192" t="str">
        <f>L30</f>
        <v>20</v>
      </c>
      <c r="C109" s="193">
        <f>L45</f>
        <v>750</v>
      </c>
      <c r="D109" s="196" t="str">
        <f>X30</f>
        <v>20</v>
      </c>
      <c r="E109" s="197">
        <f>X45</f>
        <v>3400</v>
      </c>
      <c r="F109" s="200">
        <f t="shared" si="36"/>
        <v>-2650</v>
      </c>
    </row>
    <row r="110" spans="1:6" x14ac:dyDescent="0.3">
      <c r="A110" s="183"/>
      <c r="B110" s="90"/>
      <c r="C110" s="35"/>
      <c r="D110" s="35"/>
      <c r="E110" s="35"/>
      <c r="F110" s="85"/>
    </row>
    <row r="111" spans="1:6" x14ac:dyDescent="0.3">
      <c r="A111" s="183" t="s">
        <v>117</v>
      </c>
      <c r="B111" s="90"/>
      <c r="C111" s="206">
        <f>SUM(C100:C110)</f>
        <v>15976.17</v>
      </c>
      <c r="D111" s="35"/>
      <c r="E111" s="207">
        <f>SUM(E100:E110)</f>
        <v>18150</v>
      </c>
      <c r="F111" s="177">
        <f>SUM(F100:F110)</f>
        <v>-2173.83</v>
      </c>
    </row>
    <row r="112" spans="1:6" ht="15" thickBot="1" x14ac:dyDescent="0.35">
      <c r="A112" s="184"/>
      <c r="B112" s="178"/>
      <c r="C112" s="79"/>
      <c r="D112" s="79"/>
      <c r="E112" s="179" t="s">
        <v>118</v>
      </c>
      <c r="F112" s="180">
        <f>C111-E111</f>
        <v>-2173.83</v>
      </c>
    </row>
    <row r="114" spans="1:6" ht="15" thickBot="1" x14ac:dyDescent="0.35"/>
    <row r="115" spans="1:6" ht="16.2" thickBot="1" x14ac:dyDescent="0.35">
      <c r="A115" s="326" t="s">
        <v>173</v>
      </c>
      <c r="B115" s="327"/>
      <c r="C115" s="327"/>
      <c r="D115" s="327"/>
      <c r="E115" s="327"/>
      <c r="F115" s="328"/>
    </row>
    <row r="116" spans="1:6" x14ac:dyDescent="0.3">
      <c r="A116" s="181" t="s">
        <v>119</v>
      </c>
      <c r="B116" s="289" t="s">
        <v>112</v>
      </c>
      <c r="C116" s="290"/>
      <c r="D116" s="291" t="s">
        <v>113</v>
      </c>
      <c r="E116" s="292"/>
      <c r="F116" s="198" t="s">
        <v>116</v>
      </c>
    </row>
    <row r="117" spans="1:6" ht="15" thickBot="1" x14ac:dyDescent="0.35">
      <c r="A117" s="182"/>
      <c r="B117" s="188" t="s">
        <v>114</v>
      </c>
      <c r="C117" s="189" t="s">
        <v>115</v>
      </c>
      <c r="D117" s="186" t="s">
        <v>114</v>
      </c>
      <c r="E117" s="187" t="s">
        <v>115</v>
      </c>
      <c r="F117" s="185"/>
    </row>
    <row r="118" spans="1:6" ht="30" customHeight="1" x14ac:dyDescent="0.3">
      <c r="A118" s="90" t="s">
        <v>174</v>
      </c>
      <c r="B118" s="201" t="str">
        <f>IF(B100=B82,B82, "")</f>
        <v/>
      </c>
      <c r="C118" s="202">
        <f>IF(B118="",0,C100+C82)</f>
        <v>0</v>
      </c>
      <c r="D118" s="203" t="str">
        <f>IF(D100=D82,D82,"")</f>
        <v/>
      </c>
      <c r="E118" s="204">
        <f>IF(D118="",0,E100+E82)</f>
        <v>0</v>
      </c>
      <c r="F118" s="205">
        <f>C118-E118</f>
        <v>0</v>
      </c>
    </row>
    <row r="119" spans="1:6" ht="30" customHeight="1" x14ac:dyDescent="0.3">
      <c r="A119" s="90" t="s">
        <v>175</v>
      </c>
      <c r="B119" s="201" t="str">
        <f t="shared" ref="B119:B127" si="37">IF(B101=B83,B83, "")</f>
        <v/>
      </c>
      <c r="C119" s="202">
        <f t="shared" ref="C119:C127" si="38">IF(B119="",0,C101+C83)</f>
        <v>0</v>
      </c>
      <c r="D119" s="203" t="str">
        <f t="shared" ref="D119:D127" si="39">IF(D101=D83,D83,"")</f>
        <v/>
      </c>
      <c r="E119" s="204">
        <f t="shared" ref="E119:E127" si="40">IF(D119="",0,E101+E83)</f>
        <v>0</v>
      </c>
      <c r="F119" s="205">
        <f t="shared" ref="F119:F127" si="41">C119-E119</f>
        <v>0</v>
      </c>
    </row>
    <row r="120" spans="1:6" ht="30" customHeight="1" x14ac:dyDescent="0.3">
      <c r="A120" s="90" t="s">
        <v>176</v>
      </c>
      <c r="B120" s="201" t="str">
        <f t="shared" si="37"/>
        <v/>
      </c>
      <c r="C120" s="202">
        <f t="shared" si="38"/>
        <v>0</v>
      </c>
      <c r="D120" s="203" t="str">
        <f t="shared" si="39"/>
        <v/>
      </c>
      <c r="E120" s="204">
        <f t="shared" si="40"/>
        <v>0</v>
      </c>
      <c r="F120" s="205">
        <f t="shared" si="41"/>
        <v>0</v>
      </c>
    </row>
    <row r="121" spans="1:6" ht="30" customHeight="1" x14ac:dyDescent="0.3">
      <c r="A121" s="90" t="s">
        <v>177</v>
      </c>
      <c r="B121" s="201" t="str">
        <f t="shared" si="37"/>
        <v/>
      </c>
      <c r="C121" s="202">
        <f t="shared" si="38"/>
        <v>0</v>
      </c>
      <c r="D121" s="203" t="str">
        <f t="shared" si="39"/>
        <v/>
      </c>
      <c r="E121" s="204">
        <f t="shared" si="40"/>
        <v>0</v>
      </c>
      <c r="F121" s="205">
        <f t="shared" si="41"/>
        <v>0</v>
      </c>
    </row>
    <row r="122" spans="1:6" ht="30" customHeight="1" x14ac:dyDescent="0.3">
      <c r="A122" s="90" t="s">
        <v>178</v>
      </c>
      <c r="B122" s="201" t="str">
        <f t="shared" si="37"/>
        <v/>
      </c>
      <c r="C122" s="202">
        <f t="shared" si="38"/>
        <v>0</v>
      </c>
      <c r="D122" s="203" t="str">
        <f t="shared" si="39"/>
        <v/>
      </c>
      <c r="E122" s="204">
        <f t="shared" si="40"/>
        <v>0</v>
      </c>
      <c r="F122" s="205">
        <f t="shared" si="41"/>
        <v>0</v>
      </c>
    </row>
    <row r="123" spans="1:6" ht="30" customHeight="1" x14ac:dyDescent="0.3">
      <c r="A123" s="90" t="s">
        <v>179</v>
      </c>
      <c r="B123" s="201" t="str">
        <f t="shared" si="37"/>
        <v/>
      </c>
      <c r="C123" s="202">
        <f t="shared" si="38"/>
        <v>0</v>
      </c>
      <c r="D123" s="203" t="str">
        <f t="shared" si="39"/>
        <v/>
      </c>
      <c r="E123" s="204">
        <f t="shared" si="40"/>
        <v>0</v>
      </c>
      <c r="F123" s="205">
        <f t="shared" si="41"/>
        <v>0</v>
      </c>
    </row>
    <row r="124" spans="1:6" ht="30" customHeight="1" x14ac:dyDescent="0.3">
      <c r="A124" s="90" t="s">
        <v>180</v>
      </c>
      <c r="B124" s="201" t="str">
        <f t="shared" si="37"/>
        <v/>
      </c>
      <c r="C124" s="202">
        <f t="shared" si="38"/>
        <v>0</v>
      </c>
      <c r="D124" s="203" t="str">
        <f t="shared" si="39"/>
        <v/>
      </c>
      <c r="E124" s="204">
        <f t="shared" si="40"/>
        <v>0</v>
      </c>
      <c r="F124" s="205">
        <f t="shared" si="41"/>
        <v>0</v>
      </c>
    </row>
    <row r="125" spans="1:6" ht="30" customHeight="1" x14ac:dyDescent="0.3">
      <c r="A125" s="90" t="s">
        <v>181</v>
      </c>
      <c r="B125" s="201" t="str">
        <f t="shared" si="37"/>
        <v/>
      </c>
      <c r="C125" s="202">
        <f t="shared" si="38"/>
        <v>0</v>
      </c>
      <c r="D125" s="203" t="str">
        <f t="shared" si="39"/>
        <v/>
      </c>
      <c r="E125" s="204">
        <f t="shared" si="40"/>
        <v>0</v>
      </c>
      <c r="F125" s="205">
        <f t="shared" si="41"/>
        <v>0</v>
      </c>
    </row>
    <row r="126" spans="1:6" ht="30" customHeight="1" x14ac:dyDescent="0.3">
      <c r="A126" s="90" t="s">
        <v>182</v>
      </c>
      <c r="B126" s="201" t="str">
        <f t="shared" si="37"/>
        <v/>
      </c>
      <c r="C126" s="202">
        <f t="shared" si="38"/>
        <v>0</v>
      </c>
      <c r="D126" s="203" t="str">
        <f t="shared" si="39"/>
        <v/>
      </c>
      <c r="E126" s="204">
        <f t="shared" si="40"/>
        <v>0</v>
      </c>
      <c r="F126" s="205">
        <f t="shared" si="41"/>
        <v>0</v>
      </c>
    </row>
    <row r="127" spans="1:6" ht="30" customHeight="1" x14ac:dyDescent="0.3">
      <c r="A127" s="90" t="s">
        <v>183</v>
      </c>
      <c r="B127" s="201" t="str">
        <f t="shared" si="37"/>
        <v/>
      </c>
      <c r="C127" s="202">
        <f t="shared" si="38"/>
        <v>0</v>
      </c>
      <c r="D127" s="203" t="str">
        <f t="shared" si="39"/>
        <v/>
      </c>
      <c r="E127" s="204">
        <f t="shared" si="40"/>
        <v>0</v>
      </c>
      <c r="F127" s="205">
        <f t="shared" si="41"/>
        <v>0</v>
      </c>
    </row>
    <row r="128" spans="1:6" x14ac:dyDescent="0.3">
      <c r="A128" s="183"/>
      <c r="B128" s="90"/>
      <c r="C128" s="35"/>
      <c r="D128" s="35"/>
      <c r="E128" s="35"/>
      <c r="F128" s="85"/>
    </row>
    <row r="129" spans="1:6" x14ac:dyDescent="0.3">
      <c r="A129" s="183" t="s">
        <v>117</v>
      </c>
      <c r="B129" s="90"/>
      <c r="C129" s="206">
        <f>SUM(C118:C128)</f>
        <v>0</v>
      </c>
      <c r="D129" s="35"/>
      <c r="E129" s="207">
        <f>SUM(E118:E128)</f>
        <v>0</v>
      </c>
      <c r="F129" s="177">
        <f>SUM(F118:F128)</f>
        <v>0</v>
      </c>
    </row>
    <row r="130" spans="1:6" ht="15" thickBot="1" x14ac:dyDescent="0.35">
      <c r="A130" s="184"/>
      <c r="B130" s="178"/>
      <c r="C130" s="79"/>
      <c r="D130" s="79"/>
      <c r="E130" s="179" t="s">
        <v>118</v>
      </c>
      <c r="F130" s="180">
        <f>C129-E129</f>
        <v>0</v>
      </c>
    </row>
  </sheetData>
  <sheetProtection algorithmName="SHA-512" hashValue="wutHbNON2hU9OL4cGGw+UoNH4oSJuOunCUtALtKV2Rxs7zXY63p29bY3Gr35ovhn6sFQOADbFrhynIjLB/IJiQ==" saltValue="LN06bk3SrVuyKc2a+n/hrw==" spinCount="100000" sheet="1" selectLockedCells="1"/>
  <mergeCells count="65">
    <mergeCell ref="H89:R89"/>
    <mergeCell ref="H90:R90"/>
    <mergeCell ref="H91:R91"/>
    <mergeCell ref="T4:X5"/>
    <mergeCell ref="W7:Y7"/>
    <mergeCell ref="W8:Y8"/>
    <mergeCell ref="W9:Y9"/>
    <mergeCell ref="H84:R84"/>
    <mergeCell ref="H85:R85"/>
    <mergeCell ref="H86:R86"/>
    <mergeCell ref="H87:R87"/>
    <mergeCell ref="H88:R88"/>
    <mergeCell ref="G8:J8"/>
    <mergeCell ref="C10:J10"/>
    <mergeCell ref="Q6:R6"/>
    <mergeCell ref="P53:R53"/>
    <mergeCell ref="A96:F96"/>
    <mergeCell ref="A97:F97"/>
    <mergeCell ref="B80:C80"/>
    <mergeCell ref="N32:N33"/>
    <mergeCell ref="N34:N35"/>
    <mergeCell ref="N36:N37"/>
    <mergeCell ref="N38:N39"/>
    <mergeCell ref="D80:E80"/>
    <mergeCell ref="C64:E64"/>
    <mergeCell ref="G64:I64"/>
    <mergeCell ref="K64:N64"/>
    <mergeCell ref="A79:F79"/>
    <mergeCell ref="H80:R80"/>
    <mergeCell ref="H81:R81"/>
    <mergeCell ref="H82:R82"/>
    <mergeCell ref="H83:R83"/>
    <mergeCell ref="J2:N2"/>
    <mergeCell ref="I4:J4"/>
    <mergeCell ref="I6:J6"/>
    <mergeCell ref="K6:N6"/>
    <mergeCell ref="C4:F4"/>
    <mergeCell ref="T53:V53"/>
    <mergeCell ref="C53:E53"/>
    <mergeCell ref="G53:I53"/>
    <mergeCell ref="K53:N53"/>
    <mergeCell ref="N14:N15"/>
    <mergeCell ref="N16:N17"/>
    <mergeCell ref="N18:N19"/>
    <mergeCell ref="N20:N21"/>
    <mergeCell ref="N22:N23"/>
    <mergeCell ref="N40:N41"/>
    <mergeCell ref="N42:N43"/>
    <mergeCell ref="N24:N25"/>
    <mergeCell ref="A115:F115"/>
    <mergeCell ref="P64:R64"/>
    <mergeCell ref="C76:G76"/>
    <mergeCell ref="J76:M76"/>
    <mergeCell ref="Z14:Z15"/>
    <mergeCell ref="Z16:Z17"/>
    <mergeCell ref="Z18:Z19"/>
    <mergeCell ref="Z20:Z21"/>
    <mergeCell ref="Z22:Z23"/>
    <mergeCell ref="Z40:Z41"/>
    <mergeCell ref="Z42:Z43"/>
    <mergeCell ref="Z24:Z25"/>
    <mergeCell ref="Z32:Z33"/>
    <mergeCell ref="Z34:Z35"/>
    <mergeCell ref="Z36:Z37"/>
    <mergeCell ref="Z38:Z39"/>
  </mergeCells>
  <pageMargins left="0.25" right="0.25" top="0.75" bottom="0.75" header="0.3" footer="0.3"/>
  <pageSetup paperSize="5" scale="39" fitToHeight="0" orientation="landscape" r:id="rId1"/>
  <rowBreaks count="1" manualBreakCount="1">
    <brk id="7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5" tint="0.39997558519241921"/>
  </sheetPr>
  <dimension ref="A2:CG152"/>
  <sheetViews>
    <sheetView zoomScaleNormal="100" zoomScaleSheetLayoutView="25" workbookViewId="0">
      <selection activeCell="E12" sqref="E12"/>
    </sheetView>
  </sheetViews>
  <sheetFormatPr defaultColWidth="8.88671875" defaultRowHeight="14.4" x14ac:dyDescent="0.3"/>
  <cols>
    <col min="1" max="1" width="15.44140625" bestFit="1" customWidth="1"/>
    <col min="2" max="2" width="21.109375" customWidth="1"/>
    <col min="3" max="82" width="18.6640625" customWidth="1"/>
    <col min="84" max="84" width="10.5546875" bestFit="1" customWidth="1"/>
  </cols>
  <sheetData>
    <row r="2" spans="1:82" ht="15.6" x14ac:dyDescent="0.3">
      <c r="F2" s="338" t="s">
        <v>71</v>
      </c>
      <c r="G2" s="338"/>
      <c r="H2" s="338"/>
      <c r="I2" s="338"/>
      <c r="J2" s="169"/>
    </row>
    <row r="4" spans="1:82" x14ac:dyDescent="0.3">
      <c r="A4" s="339" t="s">
        <v>72</v>
      </c>
      <c r="B4" s="339"/>
      <c r="C4" s="339"/>
      <c r="D4" s="358" t="str">
        <f>'ADJ_Analisys Rev'!C4</f>
        <v>jose</v>
      </c>
      <c r="E4" s="358"/>
      <c r="F4" s="358"/>
      <c r="G4" s="358"/>
      <c r="H4" s="358"/>
    </row>
    <row r="6" spans="1:82" x14ac:dyDescent="0.3">
      <c r="A6" s="357" t="s">
        <v>67</v>
      </c>
      <c r="B6" s="357"/>
      <c r="C6" s="357"/>
      <c r="D6" s="126" t="s">
        <v>73</v>
      </c>
      <c r="E6" s="130">
        <f>'ADJ_Analisys Rev'!D6</f>
        <v>43831</v>
      </c>
      <c r="F6" s="126" t="s">
        <v>74</v>
      </c>
      <c r="G6" s="130">
        <f>'ADJ_Analisys Rev'!F6</f>
        <v>44196</v>
      </c>
    </row>
    <row r="8" spans="1:82" ht="15" thickBot="1" x14ac:dyDescent="0.35">
      <c r="A8" s="69"/>
      <c r="B8" s="69"/>
      <c r="C8" s="69"/>
      <c r="D8" s="69"/>
      <c r="E8" s="69"/>
      <c r="F8" s="69"/>
      <c r="G8" s="280">
        <v>0.2</v>
      </c>
      <c r="H8" s="278" t="s">
        <v>165</v>
      </c>
      <c r="I8" s="69"/>
      <c r="J8" s="69"/>
    </row>
    <row r="9" spans="1:82" x14ac:dyDescent="0.3">
      <c r="A9" s="69"/>
      <c r="B9" s="69"/>
      <c r="D9" s="70" t="s">
        <v>41</v>
      </c>
      <c r="E9" s="71">
        <v>1.4E-2</v>
      </c>
      <c r="F9" s="72" t="s">
        <v>42</v>
      </c>
      <c r="G9" s="281">
        <v>0.18</v>
      </c>
      <c r="H9" s="279" t="s">
        <v>166</v>
      </c>
      <c r="I9" s="69"/>
      <c r="J9" s="69"/>
    </row>
    <row r="10" spans="1:82" ht="15" thickBot="1" x14ac:dyDescent="0.35">
      <c r="A10" s="73"/>
      <c r="B10" s="73"/>
      <c r="D10" s="74" t="s">
        <v>43</v>
      </c>
      <c r="E10" s="75">
        <v>1.4500000000000001E-2</v>
      </c>
      <c r="F10" s="76" t="s">
        <v>42</v>
      </c>
      <c r="G10" s="282">
        <v>0.1457</v>
      </c>
      <c r="H10" s="77" t="s">
        <v>167</v>
      </c>
      <c r="I10" s="78"/>
      <c r="J10" s="78"/>
    </row>
    <row r="11" spans="1:82" ht="15" thickBot="1" x14ac:dyDescent="0.35">
      <c r="A11" s="73"/>
      <c r="B11" s="73"/>
      <c r="C11" s="283" t="s">
        <v>46</v>
      </c>
      <c r="D11" s="73">
        <v>6.2E-2</v>
      </c>
      <c r="E11" s="73">
        <v>1.4500000000000001E-2</v>
      </c>
      <c r="F11" s="69" t="s">
        <v>168</v>
      </c>
      <c r="G11" s="122">
        <v>0.2</v>
      </c>
      <c r="H11" s="73" t="s">
        <v>44</v>
      </c>
      <c r="I11" s="73" t="s">
        <v>45</v>
      </c>
      <c r="J11" s="73"/>
      <c r="O11" s="73"/>
      <c r="W11" s="73"/>
      <c r="AE11" s="73"/>
    </row>
    <row r="12" spans="1:82" ht="16.2" thickBot="1" x14ac:dyDescent="0.35">
      <c r="A12" s="359" t="s">
        <v>120</v>
      </c>
      <c r="B12" s="360"/>
      <c r="C12" s="93" t="s">
        <v>64</v>
      </c>
      <c r="E12" s="123" t="s">
        <v>185</v>
      </c>
    </row>
    <row r="13" spans="1:82" x14ac:dyDescent="0.3">
      <c r="C13" s="121" t="s">
        <v>50</v>
      </c>
      <c r="D13" s="81"/>
      <c r="E13" s="81"/>
      <c r="F13" s="81"/>
      <c r="G13" s="81"/>
      <c r="H13" s="81"/>
      <c r="I13" s="81"/>
      <c r="J13" s="81"/>
      <c r="K13" s="121" t="s">
        <v>52</v>
      </c>
      <c r="L13" s="81"/>
      <c r="M13" s="81"/>
      <c r="N13" s="81"/>
      <c r="O13" s="81"/>
      <c r="P13" s="81"/>
      <c r="Q13" s="81"/>
      <c r="R13" s="81"/>
      <c r="S13" s="121" t="s">
        <v>53</v>
      </c>
      <c r="T13" s="81"/>
      <c r="U13" s="81"/>
      <c r="V13" s="81"/>
      <c r="W13" s="81"/>
      <c r="X13" s="81"/>
      <c r="Y13" s="81"/>
      <c r="Z13" s="82"/>
      <c r="AA13" s="239" t="s">
        <v>54</v>
      </c>
      <c r="AB13" s="81"/>
      <c r="AC13" s="81"/>
      <c r="AD13" s="81"/>
      <c r="AE13" s="81"/>
      <c r="AF13" s="81"/>
      <c r="AG13" s="81"/>
      <c r="AH13" s="82"/>
      <c r="AI13" s="121" t="s">
        <v>55</v>
      </c>
      <c r="AJ13" s="81"/>
      <c r="AK13" s="81"/>
      <c r="AL13" s="81"/>
      <c r="AM13" s="81"/>
      <c r="AN13" s="81"/>
      <c r="AO13" s="81"/>
      <c r="AP13" s="82"/>
      <c r="AQ13" s="121" t="s">
        <v>56</v>
      </c>
      <c r="AR13" s="81"/>
      <c r="AS13" s="81"/>
      <c r="AT13" s="81"/>
      <c r="AU13" s="81"/>
      <c r="AV13" s="81"/>
      <c r="AW13" s="81"/>
      <c r="AX13" s="82"/>
      <c r="AY13" s="121" t="s">
        <v>57</v>
      </c>
      <c r="AZ13" s="81"/>
      <c r="BA13" s="81"/>
      <c r="BB13" s="81"/>
      <c r="BC13" s="81"/>
      <c r="BD13" s="81"/>
      <c r="BE13" s="81"/>
      <c r="BF13" s="82"/>
      <c r="BG13" s="121" t="s">
        <v>58</v>
      </c>
      <c r="BH13" s="81"/>
      <c r="BI13" s="81"/>
      <c r="BJ13" s="81"/>
      <c r="BK13" s="81"/>
      <c r="BL13" s="81"/>
      <c r="BM13" s="81"/>
      <c r="BN13" s="82"/>
      <c r="BO13" s="121" t="s">
        <v>59</v>
      </c>
      <c r="BP13" s="81"/>
      <c r="BQ13" s="81"/>
      <c r="BR13" s="81"/>
      <c r="BS13" s="81"/>
      <c r="BT13" s="81"/>
      <c r="BU13" s="81"/>
      <c r="BV13" s="82"/>
      <c r="BW13" s="121" t="s">
        <v>111</v>
      </c>
      <c r="BX13" s="81"/>
      <c r="BY13" s="81"/>
      <c r="BZ13" s="81"/>
      <c r="CA13" s="81"/>
      <c r="CB13" s="81"/>
      <c r="CC13" s="81"/>
      <c r="CD13" s="82"/>
    </row>
    <row r="14" spans="1:82" x14ac:dyDescent="0.3">
      <c r="A14" s="67" t="s">
        <v>63</v>
      </c>
      <c r="B14" s="67" t="s">
        <v>171</v>
      </c>
      <c r="C14" s="83" t="str">
        <f>'ADJ_Analisys Rev'!C12</f>
        <v>.40110.263.000.5021.110.00000000000.20</v>
      </c>
      <c r="D14" s="84"/>
      <c r="E14" s="35"/>
      <c r="F14" s="35"/>
      <c r="G14" s="35"/>
      <c r="H14" s="35"/>
      <c r="I14" s="35"/>
      <c r="J14" s="35"/>
      <c r="K14" s="83" t="str">
        <f>'ADJ_Analisys Rev'!D12</f>
        <v>.401390550033.</v>
      </c>
      <c r="L14" s="84"/>
      <c r="M14" s="35"/>
      <c r="N14" s="35"/>
      <c r="O14" s="35"/>
      <c r="P14" s="35"/>
      <c r="Q14" s="35"/>
      <c r="R14" s="35"/>
      <c r="S14" s="83" t="str">
        <f>'ADJ_Analisys Rev'!E12</f>
        <v>.401392130005.</v>
      </c>
      <c r="T14" s="84"/>
      <c r="U14" s="35"/>
      <c r="V14" s="35"/>
      <c r="W14" s="35"/>
      <c r="X14" s="35"/>
      <c r="Y14" s="35"/>
      <c r="Z14" s="85"/>
      <c r="AA14" s="83" t="str">
        <f>'ADJ_Analisys Rev'!F12</f>
        <v>.401392680003.</v>
      </c>
      <c r="AB14" s="84"/>
      <c r="AC14" s="35"/>
      <c r="AD14" s="35"/>
      <c r="AE14" s="35"/>
      <c r="AF14" s="35"/>
      <c r="AG14" s="35"/>
      <c r="AH14" s="85"/>
      <c r="AI14" s="83" t="str">
        <f>'ADJ_Analisys Rev'!G12</f>
        <v>.401391410008.</v>
      </c>
      <c r="AJ14" s="84"/>
      <c r="AK14" s="35"/>
      <c r="AL14" s="35"/>
      <c r="AM14" s="35"/>
      <c r="AN14" s="35"/>
      <c r="AO14" s="35"/>
      <c r="AP14" s="85"/>
      <c r="AQ14" s="83" t="str">
        <f>'ADJ_Analisys Rev'!H12</f>
        <v>0.401390550034.</v>
      </c>
      <c r="AR14" s="84"/>
      <c r="AS14" s="35"/>
      <c r="AT14" s="35"/>
      <c r="AU14" s="35"/>
      <c r="AV14" s="35"/>
      <c r="AW14" s="35"/>
      <c r="AX14" s="85"/>
      <c r="AY14" s="83" t="str">
        <f>'ADJ_Analisys Rev'!I12</f>
        <v>0.401150010001.</v>
      </c>
      <c r="AZ14" s="84"/>
      <c r="BA14" s="35"/>
      <c r="BB14" s="35"/>
      <c r="BC14" s="35"/>
      <c r="BD14" s="35"/>
      <c r="BE14" s="35"/>
      <c r="BF14" s="85"/>
      <c r="BG14" s="83" t="str">
        <f>'ADJ_Analisys Rev'!J12</f>
        <v>0.402050010001.</v>
      </c>
      <c r="BH14" s="84"/>
      <c r="BI14" s="35"/>
      <c r="BJ14" s="35"/>
      <c r="BK14" s="35"/>
      <c r="BL14" s="35"/>
      <c r="BM14" s="35"/>
      <c r="BN14" s="85"/>
      <c r="BO14" s="83" t="str">
        <f>'ADJ_Analisys Rev'!K12</f>
        <v>0.402081150001.</v>
      </c>
      <c r="BP14" s="84"/>
      <c r="BQ14" s="35"/>
      <c r="BR14" s="35"/>
      <c r="BS14" s="35"/>
      <c r="BT14" s="35"/>
      <c r="BU14" s="35"/>
      <c r="BV14" s="85"/>
      <c r="BW14" s="83" t="str">
        <f>'ADJ_Analisys Rev'!L12</f>
        <v>401391110000.00</v>
      </c>
      <c r="BX14" s="84"/>
      <c r="BY14" s="35"/>
      <c r="BZ14" s="35"/>
      <c r="CA14" s="35"/>
      <c r="CB14" s="35"/>
      <c r="CC14" s="35"/>
      <c r="CD14" s="85"/>
    </row>
    <row r="15" spans="1:82" x14ac:dyDescent="0.3">
      <c r="C15" s="119" t="s">
        <v>46</v>
      </c>
      <c r="D15" s="118" t="s">
        <v>47</v>
      </c>
      <c r="E15" s="118" t="s">
        <v>42</v>
      </c>
      <c r="F15" s="118" t="s">
        <v>48</v>
      </c>
      <c r="G15" s="118" t="s">
        <v>51</v>
      </c>
      <c r="H15" s="229" t="s">
        <v>49</v>
      </c>
      <c r="I15" s="118" t="s">
        <v>123</v>
      </c>
      <c r="J15" s="222" t="s">
        <v>81</v>
      </c>
      <c r="K15" s="119" t="s">
        <v>46</v>
      </c>
      <c r="L15" s="118" t="s">
        <v>47</v>
      </c>
      <c r="M15" s="118" t="s">
        <v>42</v>
      </c>
      <c r="N15" s="118" t="s">
        <v>48</v>
      </c>
      <c r="O15" s="118" t="s">
        <v>51</v>
      </c>
      <c r="P15" s="118" t="s">
        <v>49</v>
      </c>
      <c r="Q15" s="118" t="s">
        <v>123</v>
      </c>
      <c r="R15" s="222" t="s">
        <v>81</v>
      </c>
      <c r="S15" s="119" t="s">
        <v>46</v>
      </c>
      <c r="T15" s="118" t="s">
        <v>47</v>
      </c>
      <c r="U15" s="118" t="s">
        <v>42</v>
      </c>
      <c r="V15" s="118" t="s">
        <v>48</v>
      </c>
      <c r="W15" s="118" t="s">
        <v>51</v>
      </c>
      <c r="X15" s="118" t="s">
        <v>49</v>
      </c>
      <c r="Y15" s="118" t="s">
        <v>123</v>
      </c>
      <c r="Z15" s="236" t="s">
        <v>81</v>
      </c>
      <c r="AA15" s="240" t="s">
        <v>46</v>
      </c>
      <c r="AB15" s="118" t="s">
        <v>47</v>
      </c>
      <c r="AC15" s="118" t="s">
        <v>42</v>
      </c>
      <c r="AD15" s="118" t="s">
        <v>48</v>
      </c>
      <c r="AE15" s="118" t="s">
        <v>51</v>
      </c>
      <c r="AF15" s="118" t="s">
        <v>49</v>
      </c>
      <c r="AG15" s="118" t="s">
        <v>123</v>
      </c>
      <c r="AH15" s="236" t="s">
        <v>81</v>
      </c>
      <c r="AI15" s="118" t="s">
        <v>46</v>
      </c>
      <c r="AJ15" s="118" t="s">
        <v>47</v>
      </c>
      <c r="AK15" s="118" t="s">
        <v>42</v>
      </c>
      <c r="AL15" s="118" t="s">
        <v>48</v>
      </c>
      <c r="AM15" s="118" t="s">
        <v>51</v>
      </c>
      <c r="AN15" s="118" t="s">
        <v>49</v>
      </c>
      <c r="AO15" s="118" t="s">
        <v>123</v>
      </c>
      <c r="AP15" s="236" t="s">
        <v>81</v>
      </c>
      <c r="AQ15" s="118" t="s">
        <v>46</v>
      </c>
      <c r="AR15" s="118" t="s">
        <v>47</v>
      </c>
      <c r="AS15" s="118" t="s">
        <v>42</v>
      </c>
      <c r="AT15" s="118" t="s">
        <v>48</v>
      </c>
      <c r="AU15" s="118" t="s">
        <v>51</v>
      </c>
      <c r="AV15" s="118" t="s">
        <v>49</v>
      </c>
      <c r="AW15" s="118" t="s">
        <v>123</v>
      </c>
      <c r="AX15" s="236" t="s">
        <v>81</v>
      </c>
      <c r="AY15" s="118" t="s">
        <v>46</v>
      </c>
      <c r="AZ15" s="118" t="s">
        <v>47</v>
      </c>
      <c r="BA15" s="118" t="s">
        <v>42</v>
      </c>
      <c r="BB15" s="118" t="s">
        <v>48</v>
      </c>
      <c r="BC15" s="118" t="s">
        <v>51</v>
      </c>
      <c r="BD15" s="118" t="s">
        <v>49</v>
      </c>
      <c r="BE15" s="118" t="s">
        <v>123</v>
      </c>
      <c r="BF15" s="236" t="s">
        <v>81</v>
      </c>
      <c r="BG15" s="118" t="s">
        <v>46</v>
      </c>
      <c r="BH15" s="118" t="s">
        <v>47</v>
      </c>
      <c r="BI15" s="118" t="s">
        <v>42</v>
      </c>
      <c r="BJ15" s="118" t="s">
        <v>48</v>
      </c>
      <c r="BK15" s="118" t="s">
        <v>51</v>
      </c>
      <c r="BL15" s="118" t="s">
        <v>49</v>
      </c>
      <c r="BM15" s="118" t="s">
        <v>123</v>
      </c>
      <c r="BN15" s="236" t="s">
        <v>81</v>
      </c>
      <c r="BO15" s="118" t="s">
        <v>46</v>
      </c>
      <c r="BP15" s="118" t="s">
        <v>47</v>
      </c>
      <c r="BQ15" s="118" t="s">
        <v>42</v>
      </c>
      <c r="BR15" s="118" t="s">
        <v>48</v>
      </c>
      <c r="BS15" s="118" t="s">
        <v>51</v>
      </c>
      <c r="BT15" s="118" t="s">
        <v>49</v>
      </c>
      <c r="BU15" s="118" t="s">
        <v>123</v>
      </c>
      <c r="BV15" s="236" t="s">
        <v>81</v>
      </c>
      <c r="BW15" s="118" t="s">
        <v>46</v>
      </c>
      <c r="BX15" s="118" t="s">
        <v>47</v>
      </c>
      <c r="BY15" s="118" t="s">
        <v>42</v>
      </c>
      <c r="BZ15" s="118" t="s">
        <v>48</v>
      </c>
      <c r="CA15" s="118" t="s">
        <v>51</v>
      </c>
      <c r="CB15" s="118" t="s">
        <v>49</v>
      </c>
      <c r="CC15" s="118" t="s">
        <v>123</v>
      </c>
      <c r="CD15" s="236" t="s">
        <v>81</v>
      </c>
    </row>
    <row r="16" spans="1:82" x14ac:dyDescent="0.3">
      <c r="C16" s="86"/>
      <c r="D16" s="5"/>
      <c r="E16" s="5"/>
      <c r="F16" s="5"/>
      <c r="G16" s="5"/>
      <c r="H16" s="5"/>
      <c r="I16" s="233"/>
      <c r="J16" s="5"/>
      <c r="K16" s="86"/>
      <c r="L16" s="5"/>
      <c r="M16" s="5"/>
      <c r="N16" s="5"/>
      <c r="O16" s="5"/>
      <c r="P16" s="5"/>
      <c r="Q16" s="233"/>
      <c r="R16" s="5"/>
      <c r="S16" s="91"/>
      <c r="T16" s="5"/>
      <c r="U16" s="5"/>
      <c r="V16" s="5"/>
      <c r="W16" s="5"/>
      <c r="X16" s="5"/>
      <c r="Y16" s="233"/>
      <c r="Z16" s="87"/>
      <c r="AA16" s="35"/>
      <c r="AB16" s="35"/>
      <c r="AC16" s="35"/>
      <c r="AD16" s="35"/>
      <c r="AE16" s="5"/>
      <c r="AF16" s="5"/>
      <c r="AG16" s="233"/>
      <c r="AH16" s="87"/>
      <c r="AI16" s="86"/>
      <c r="AJ16" s="5"/>
      <c r="AK16" s="5"/>
      <c r="AL16" s="5"/>
      <c r="AM16" s="5"/>
      <c r="AN16" s="5"/>
      <c r="AO16" s="233"/>
      <c r="AP16" s="87"/>
      <c r="AQ16" s="86"/>
      <c r="AR16" s="5"/>
      <c r="AS16" s="5"/>
      <c r="AT16" s="5"/>
      <c r="AU16" s="5"/>
      <c r="AV16" s="5"/>
      <c r="AW16" s="233"/>
      <c r="AX16" s="87"/>
      <c r="AY16" s="86"/>
      <c r="AZ16" s="5"/>
      <c r="BA16" s="5"/>
      <c r="BB16" s="5"/>
      <c r="BC16" s="5"/>
      <c r="BD16" s="5"/>
      <c r="BE16" s="233"/>
      <c r="BF16" s="87"/>
      <c r="BG16" s="86"/>
      <c r="BH16" s="5"/>
      <c r="BI16" s="5"/>
      <c r="BJ16" s="5"/>
      <c r="BK16" s="5"/>
      <c r="BL16" s="5"/>
      <c r="BM16" s="233"/>
      <c r="BN16" s="87"/>
      <c r="BO16" s="86"/>
      <c r="BP16" s="5"/>
      <c r="BQ16" s="5"/>
      <c r="BR16" s="5"/>
      <c r="BS16" s="5"/>
      <c r="BT16" s="5"/>
      <c r="BU16" s="233"/>
      <c r="BV16" s="87"/>
      <c r="BW16" s="86"/>
      <c r="BX16" s="5"/>
      <c r="BY16" s="5"/>
      <c r="BZ16" s="5"/>
      <c r="CA16" s="5"/>
      <c r="CB16" s="5"/>
      <c r="CC16" s="233"/>
      <c r="CD16" s="87"/>
    </row>
    <row r="17" spans="1:85" x14ac:dyDescent="0.3">
      <c r="A17" s="80" t="str">
        <f t="shared" ref="A17:B28" si="0">A57</f>
        <v>15-JUL-19</v>
      </c>
      <c r="B17" s="174" t="str">
        <f t="shared" si="0"/>
        <v>13 Semi-Month 2019</v>
      </c>
      <c r="C17" s="175">
        <f>'ADJ_Analisys Rev'!C14*0.062</f>
        <v>50.474200000000003</v>
      </c>
      <c r="D17" s="117">
        <f>'ADJ_Analisys Rev'!C14*0.0145</f>
        <v>11.804450000000001</v>
      </c>
      <c r="E17" s="117">
        <f>'ADJ_Analisys Rev'!C14*0.014</f>
        <v>11.397400000000001</v>
      </c>
      <c r="F17" s="117">
        <f>IF($E$12="X",'ADJ_Analisys Rev'!C14*$G$11,0)</f>
        <v>162.82000000000002</v>
      </c>
      <c r="G17" s="116"/>
      <c r="H17" s="230"/>
      <c r="I17" s="234">
        <f t="shared" ref="I17:I28" si="1">SUM(C17:H17)</f>
        <v>236.49605000000003</v>
      </c>
      <c r="J17" s="361">
        <f>SUM(I17:I18)</f>
        <v>472.99210000000005</v>
      </c>
      <c r="K17" s="175">
        <f>'ADJ_Analisys Rev'!D14*0.062</f>
        <v>37.857199999999999</v>
      </c>
      <c r="L17" s="117">
        <f>'ADJ_Analisys Rev'!D14*0.0145</f>
        <v>8.8536999999999999</v>
      </c>
      <c r="M17" s="117">
        <f>'ADJ_Analisys Rev'!D14*0.014</f>
        <v>8.5484000000000009</v>
      </c>
      <c r="N17" s="117">
        <f>IF($E$12="X",'ADJ_Analisys Rev'!D14*$G$11,0)</f>
        <v>122.12</v>
      </c>
      <c r="O17" s="116">
        <v>3</v>
      </c>
      <c r="P17" s="116">
        <v>4</v>
      </c>
      <c r="Q17" s="234">
        <f t="shared" ref="Q17:Q28" si="2">SUM(K17:P17)</f>
        <v>184.3793</v>
      </c>
      <c r="R17" s="363">
        <f>SUM(Q17:Q18)</f>
        <v>361.75279</v>
      </c>
      <c r="S17" s="175">
        <f>'ADJ_Analisys Rev'!E14*0.062</f>
        <v>93</v>
      </c>
      <c r="T17" s="117">
        <f>'ADJ_Analisys Rev'!E14*0.0145</f>
        <v>21.75</v>
      </c>
      <c r="U17" s="117">
        <f>'ADJ_Analisys Rev'!E14*0.014</f>
        <v>21</v>
      </c>
      <c r="V17" s="117">
        <f>IF($E$12="X",'ADJ_Analisys Rev'!E14*$G$11,0)</f>
        <v>300</v>
      </c>
      <c r="W17" s="116">
        <v>5</v>
      </c>
      <c r="X17" s="116">
        <v>6</v>
      </c>
      <c r="Y17" s="234">
        <f t="shared" ref="Y17:Y28" si="3">SUM(S17:X17)</f>
        <v>446.75</v>
      </c>
      <c r="Z17" s="361">
        <f>SUM(Y17:Y18)</f>
        <v>882.5</v>
      </c>
      <c r="AA17" s="241">
        <f>'ADJ_Analisys Rev'!F14*0.062</f>
        <v>63.091200000000001</v>
      </c>
      <c r="AB17" s="120">
        <f>'ADJ_Analisys Rev'!F14*0.0145</f>
        <v>14.7552</v>
      </c>
      <c r="AC17" s="120">
        <f>'ADJ_Analisys Rev'!F14*0.014</f>
        <v>14.246400000000001</v>
      </c>
      <c r="AD17" s="120">
        <f>IF($E$12="X",'ADJ_Analisys Rev'!F14*$G$11,0)</f>
        <v>203.52</v>
      </c>
      <c r="AE17" s="116">
        <v>7</v>
      </c>
      <c r="AF17" s="116">
        <v>8</v>
      </c>
      <c r="AG17" s="234">
        <f t="shared" ref="AG17:AG28" si="4">SUM(AA17:AF17)</f>
        <v>310.61279999999999</v>
      </c>
      <c r="AH17" s="361">
        <f>SUM(AG17:AG18)</f>
        <v>606.22850500000004</v>
      </c>
      <c r="AI17" s="176">
        <f>'ADJ_Analisys Rev'!G14*0.062</f>
        <v>37.857199999999999</v>
      </c>
      <c r="AJ17" s="117">
        <f>'ADJ_Analisys Rev'!G14*0.0145</f>
        <v>8.8536999999999999</v>
      </c>
      <c r="AK17" s="117">
        <f>'ADJ_Analisys Rev'!G14*0.014</f>
        <v>8.5484000000000009</v>
      </c>
      <c r="AL17" s="117">
        <f>IF( $E$12="X",'ADJ_Analisys Rev'!G14*$G$11,0)</f>
        <v>122.12</v>
      </c>
      <c r="AM17" s="116">
        <v>10</v>
      </c>
      <c r="AN17" s="116">
        <v>12</v>
      </c>
      <c r="AO17" s="234">
        <f t="shared" ref="AO17:AO28" si="5">SUM(AI17:AN17)</f>
        <v>199.3793</v>
      </c>
      <c r="AP17" s="361">
        <f>SUM(AO17:AO18)</f>
        <v>376.75279</v>
      </c>
      <c r="AQ17" s="175">
        <f>'ADJ_Analisys Rev'!H14*0.062</f>
        <v>0</v>
      </c>
      <c r="AR17" s="117">
        <f>'ADJ_Analisys Rev'!H14*0.0145</f>
        <v>0</v>
      </c>
      <c r="AS17" s="117">
        <f>'ADJ_Analisys Rev'!H14*0.014</f>
        <v>0</v>
      </c>
      <c r="AT17" s="117">
        <f>IF($E$12="X",'ADJ_Analisys Rev'!H14*$G$11,0)</f>
        <v>0</v>
      </c>
      <c r="AU17" s="116">
        <v>13</v>
      </c>
      <c r="AV17" s="116">
        <v>14</v>
      </c>
      <c r="AW17" s="234">
        <f t="shared" ref="AW17:AW28" si="6">SUM(AQ17:AV17)</f>
        <v>27</v>
      </c>
      <c r="AX17" s="361">
        <f>SUM(AW17:AW18)</f>
        <v>27</v>
      </c>
      <c r="AY17" s="175">
        <f>'ADJ_Analisys Rev'!I14*0.062</f>
        <v>0</v>
      </c>
      <c r="AZ17" s="117">
        <f>'ADJ_Analisys Rev'!I14*0.0145</f>
        <v>0</v>
      </c>
      <c r="BA17" s="117">
        <f>'ADJ_Analisys Rev'!I14*0.014</f>
        <v>0</v>
      </c>
      <c r="BB17" s="117">
        <f>IF($E$12="X",'ADJ_Analisys Rev'!I14*$G$11,0)</f>
        <v>0</v>
      </c>
      <c r="BC17" s="116">
        <v>15</v>
      </c>
      <c r="BD17" s="116">
        <v>16</v>
      </c>
      <c r="BE17" s="234">
        <f t="shared" ref="BE17:BE28" si="7">SUM(AY17:BD17)</f>
        <v>31</v>
      </c>
      <c r="BF17" s="361">
        <f>SUM(BE17:BE18)</f>
        <v>31</v>
      </c>
      <c r="BG17" s="175">
        <f>'ADJ_Analisys Rev'!J14*0.062</f>
        <v>0</v>
      </c>
      <c r="BH17" s="117">
        <f>'ADJ_Analisys Rev'!J14*0.0145</f>
        <v>0</v>
      </c>
      <c r="BI17" s="117">
        <f>'ADJ_Analisys Rev'!J14*0.014</f>
        <v>0</v>
      </c>
      <c r="BJ17" s="117">
        <f>IF($E$12="X",'ADJ_Analisys Rev'!J14*$G$11,0)</f>
        <v>0</v>
      </c>
      <c r="BK17" s="116">
        <v>17</v>
      </c>
      <c r="BL17" s="116">
        <v>18</v>
      </c>
      <c r="BM17" s="234">
        <f t="shared" ref="BM17:BM28" si="8">SUM(BG17:BL17)</f>
        <v>35</v>
      </c>
      <c r="BN17" s="361">
        <f>SUM(BM17:BM18)</f>
        <v>35</v>
      </c>
      <c r="BO17" s="175">
        <f>'ADJ_Analisys Rev'!K14*0.062</f>
        <v>0</v>
      </c>
      <c r="BP17" s="117">
        <f>'ADJ_Analisys Rev'!K14*0.0145</f>
        <v>0</v>
      </c>
      <c r="BQ17" s="117">
        <f>'ADJ_Analisys Rev'!K14*0.014</f>
        <v>0</v>
      </c>
      <c r="BR17" s="117">
        <f>IF($E$12="X",'ADJ_Analisys Rev'!K14*$G$11,0)</f>
        <v>0</v>
      </c>
      <c r="BS17" s="116">
        <v>19</v>
      </c>
      <c r="BT17" s="116">
        <v>20</v>
      </c>
      <c r="BU17" s="234">
        <f t="shared" ref="BU17:BU28" si="9">SUM(BO17:BT17)</f>
        <v>39</v>
      </c>
      <c r="BV17" s="361">
        <f>SUM(BU17:BU18)</f>
        <v>39</v>
      </c>
      <c r="BW17" s="175">
        <f>'ADJ_Analisys Rev'!L14*0.062</f>
        <v>0</v>
      </c>
      <c r="BX17" s="117">
        <f>'ADJ_Analisys Rev'!L14*0.0145</f>
        <v>0</v>
      </c>
      <c r="BY17" s="117">
        <f>'ADJ_Analisys Rev'!L14*0.014</f>
        <v>0</v>
      </c>
      <c r="BZ17" s="117">
        <f>IF($E$12="X",'ADJ_Analisys Rev'!L14*$G$11,0)</f>
        <v>0</v>
      </c>
      <c r="CA17" s="116">
        <v>21</v>
      </c>
      <c r="CB17" s="116">
        <v>22</v>
      </c>
      <c r="CC17" s="234">
        <f t="shared" ref="CC17:CC28" si="10">SUM(BW17:CB17)</f>
        <v>43</v>
      </c>
      <c r="CD17" s="361">
        <f>SUM(CC17:CC18)</f>
        <v>43</v>
      </c>
    </row>
    <row r="18" spans="1:85" x14ac:dyDescent="0.3">
      <c r="A18" s="80" t="str">
        <f t="shared" si="0"/>
        <v>31-JUL-19</v>
      </c>
      <c r="B18" s="174" t="str">
        <f t="shared" si="0"/>
        <v>14 Semi-Month 2019</v>
      </c>
      <c r="C18" s="175">
        <f>'ADJ_Analisys Rev'!C15*0.062</f>
        <v>50.474200000000003</v>
      </c>
      <c r="D18" s="117">
        <f>'ADJ_Analisys Rev'!C15*0.0145</f>
        <v>11.804450000000001</v>
      </c>
      <c r="E18" s="117">
        <f>'ADJ_Analisys Rev'!C15*0.014</f>
        <v>11.397400000000001</v>
      </c>
      <c r="F18" s="117">
        <f>IF($E$12="X",'ADJ_Analisys Rev'!C15*$G$11,0)</f>
        <v>162.82000000000002</v>
      </c>
      <c r="G18" s="116"/>
      <c r="H18" s="230"/>
      <c r="I18" s="117">
        <f t="shared" si="1"/>
        <v>236.49605000000003</v>
      </c>
      <c r="J18" s="362"/>
      <c r="K18" s="175">
        <f>'ADJ_Analisys Rev'!D15*0.062</f>
        <v>37.855960000000003</v>
      </c>
      <c r="L18" s="117">
        <f>'ADJ_Analisys Rev'!D15*0.0145</f>
        <v>8.8534100000000002</v>
      </c>
      <c r="M18" s="117">
        <f>'ADJ_Analisys Rev'!D15*0.014</f>
        <v>8.5481200000000008</v>
      </c>
      <c r="N18" s="117">
        <f>IF($E$12="X",'ADJ_Analisys Rev'!D15*$G$11,0)</f>
        <v>122.11600000000001</v>
      </c>
      <c r="O18" s="116"/>
      <c r="P18" s="116"/>
      <c r="Q18" s="117">
        <f t="shared" si="2"/>
        <v>177.37349</v>
      </c>
      <c r="R18" s="364"/>
      <c r="S18" s="175">
        <f>'ADJ_Analisys Rev'!E15*0.062</f>
        <v>93</v>
      </c>
      <c r="T18" s="117">
        <f>'ADJ_Analisys Rev'!E15*0.0145</f>
        <v>21.75</v>
      </c>
      <c r="U18" s="117">
        <f>'ADJ_Analisys Rev'!E15*0.014</f>
        <v>21</v>
      </c>
      <c r="V18" s="117">
        <f>IF($E$12="X",'ADJ_Analisys Rev'!E15*$G$11,0)</f>
        <v>300</v>
      </c>
      <c r="W18" s="116"/>
      <c r="X18" s="116"/>
      <c r="Y18" s="117">
        <f t="shared" si="3"/>
        <v>435.75</v>
      </c>
      <c r="Z18" s="362"/>
      <c r="AA18" s="241">
        <f>'ADJ_Analisys Rev'!F15*0.062</f>
        <v>63.091819999999998</v>
      </c>
      <c r="AB18" s="120">
        <f>'ADJ_Analisys Rev'!F15*0.0145</f>
        <v>14.755345</v>
      </c>
      <c r="AC18" s="120">
        <f>'ADJ_Analisys Rev'!F15*0.014</f>
        <v>14.246540000000001</v>
      </c>
      <c r="AD18" s="120">
        <f>IF($E$12="X",'ADJ_Analisys Rev'!F15*$G$11,0)</f>
        <v>203.52200000000002</v>
      </c>
      <c r="AE18" s="116"/>
      <c r="AF18" s="116"/>
      <c r="AG18" s="117">
        <f t="shared" si="4"/>
        <v>295.61570500000005</v>
      </c>
      <c r="AH18" s="362"/>
      <c r="AI18" s="176">
        <f>'ADJ_Analisys Rev'!G15*0.062</f>
        <v>37.855960000000003</v>
      </c>
      <c r="AJ18" s="117">
        <f>'ADJ_Analisys Rev'!G15*0.0145</f>
        <v>8.8534100000000002</v>
      </c>
      <c r="AK18" s="117">
        <f>'ADJ_Analisys Rev'!G15*0.014</f>
        <v>8.5481200000000008</v>
      </c>
      <c r="AL18" s="117">
        <f>IF( $E$12="X",'ADJ_Analisys Rev'!G15*$G$11,0)</f>
        <v>122.11600000000001</v>
      </c>
      <c r="AM18" s="116"/>
      <c r="AN18" s="116"/>
      <c r="AO18" s="117">
        <f t="shared" si="5"/>
        <v>177.37349</v>
      </c>
      <c r="AP18" s="362"/>
      <c r="AQ18" s="175">
        <f>'ADJ_Analisys Rev'!H15*0.062</f>
        <v>0</v>
      </c>
      <c r="AR18" s="117">
        <f>'ADJ_Analisys Rev'!H15*0.0145</f>
        <v>0</v>
      </c>
      <c r="AS18" s="117">
        <f>'ADJ_Analisys Rev'!H15*0.014</f>
        <v>0</v>
      </c>
      <c r="AT18" s="117">
        <f>IF($E$12="X",'ADJ_Analisys Rev'!H15*$G$11,0)</f>
        <v>0</v>
      </c>
      <c r="AU18" s="116"/>
      <c r="AV18" s="116"/>
      <c r="AW18" s="117">
        <f t="shared" si="6"/>
        <v>0</v>
      </c>
      <c r="AX18" s="362"/>
      <c r="AY18" s="175">
        <f>'ADJ_Analisys Rev'!I15*0.062</f>
        <v>0</v>
      </c>
      <c r="AZ18" s="117">
        <f>'ADJ_Analisys Rev'!I15*0.0145</f>
        <v>0</v>
      </c>
      <c r="BA18" s="117">
        <f>'ADJ_Analisys Rev'!I15*0.014</f>
        <v>0</v>
      </c>
      <c r="BB18" s="117">
        <f>IF($E$12="X",'ADJ_Analisys Rev'!I15*$G$11,0)</f>
        <v>0</v>
      </c>
      <c r="BC18" s="116"/>
      <c r="BD18" s="116"/>
      <c r="BE18" s="117">
        <f t="shared" si="7"/>
        <v>0</v>
      </c>
      <c r="BF18" s="362"/>
      <c r="BG18" s="175">
        <f>'ADJ_Analisys Rev'!J15*0.062</f>
        <v>0</v>
      </c>
      <c r="BH18" s="117">
        <f>'ADJ_Analisys Rev'!J15*0.0145</f>
        <v>0</v>
      </c>
      <c r="BI18" s="117">
        <f>'ADJ_Analisys Rev'!J15*0.014</f>
        <v>0</v>
      </c>
      <c r="BJ18" s="117">
        <f>IF($E$12="X",'ADJ_Analisys Rev'!J15*$G$11,0)</f>
        <v>0</v>
      </c>
      <c r="BK18" s="116"/>
      <c r="BL18" s="116"/>
      <c r="BM18" s="117">
        <f t="shared" si="8"/>
        <v>0</v>
      </c>
      <c r="BN18" s="362"/>
      <c r="BO18" s="175">
        <f>'ADJ_Analisys Rev'!K15*0.062</f>
        <v>0</v>
      </c>
      <c r="BP18" s="117">
        <f>'ADJ_Analisys Rev'!K15*0.0145</f>
        <v>0</v>
      </c>
      <c r="BQ18" s="117">
        <f>'ADJ_Analisys Rev'!K15*0.014</f>
        <v>0</v>
      </c>
      <c r="BR18" s="117">
        <f>IF($E$12="X",'ADJ_Analisys Rev'!K15*$G$11,0)</f>
        <v>0</v>
      </c>
      <c r="BS18" s="116"/>
      <c r="BT18" s="116"/>
      <c r="BU18" s="117">
        <f t="shared" si="9"/>
        <v>0</v>
      </c>
      <c r="BV18" s="362"/>
      <c r="BW18" s="175">
        <f>'ADJ_Analisys Rev'!L15*0.062</f>
        <v>0</v>
      </c>
      <c r="BX18" s="117">
        <f>'ADJ_Analisys Rev'!L15*0.0145</f>
        <v>0</v>
      </c>
      <c r="BY18" s="117">
        <f>'ADJ_Analisys Rev'!L15*0.014</f>
        <v>0</v>
      </c>
      <c r="BZ18" s="117">
        <f>IF($E$12="X",'ADJ_Analisys Rev'!L15*$G$11,0)</f>
        <v>0</v>
      </c>
      <c r="CA18" s="116"/>
      <c r="CB18" s="116"/>
      <c r="CC18" s="117">
        <f t="shared" si="10"/>
        <v>0</v>
      </c>
      <c r="CD18" s="362"/>
    </row>
    <row r="19" spans="1:85" x14ac:dyDescent="0.3">
      <c r="A19" s="80" t="str">
        <f t="shared" si="0"/>
        <v>15-AUG-19</v>
      </c>
      <c r="B19" s="174" t="str">
        <f t="shared" si="0"/>
        <v>15 Semi-Month 2019</v>
      </c>
      <c r="C19" s="175">
        <f>'ADJ_Analisys Rev'!C16*0.062</f>
        <v>6.2</v>
      </c>
      <c r="D19" s="117">
        <f>'ADJ_Analisys Rev'!C16*0.0145</f>
        <v>1.4500000000000002</v>
      </c>
      <c r="E19" s="117">
        <f>'ADJ_Analisys Rev'!C16*0.014</f>
        <v>1.4000000000000001</v>
      </c>
      <c r="F19" s="117">
        <f xml:space="preserve"> IF($E$12="X",'ADJ_Analisys Rev'!C16*$G$11,0)</f>
        <v>20</v>
      </c>
      <c r="G19" s="116"/>
      <c r="H19" s="230"/>
      <c r="I19" s="117">
        <f t="shared" si="1"/>
        <v>29.05</v>
      </c>
      <c r="J19" s="361">
        <f t="shared" ref="J19" si="11">SUM(I19:I20)</f>
        <v>29.05</v>
      </c>
      <c r="K19" s="175">
        <f>'ADJ_Analisys Rev'!D16*0.062</f>
        <v>0</v>
      </c>
      <c r="L19" s="117">
        <f>'ADJ_Analisys Rev'!D16*0.0145</f>
        <v>0</v>
      </c>
      <c r="M19" s="117">
        <f>'ADJ_Analisys Rev'!D16*0.014</f>
        <v>0</v>
      </c>
      <c r="N19" s="117">
        <f>IF($E$12="X",'ADJ_Analisys Rev'!D16*$G$11,0)</f>
        <v>0</v>
      </c>
      <c r="O19" s="116"/>
      <c r="P19" s="116"/>
      <c r="Q19" s="117">
        <f t="shared" si="2"/>
        <v>0</v>
      </c>
      <c r="R19" s="363">
        <f t="shared" ref="R19" si="12">SUM(Q19:Q20)</f>
        <v>0</v>
      </c>
      <c r="S19" s="175">
        <f>'ADJ_Analisys Rev'!E16*0.062</f>
        <v>0</v>
      </c>
      <c r="T19" s="117">
        <f>'ADJ_Analisys Rev'!E16*0.0145</f>
        <v>0</v>
      </c>
      <c r="U19" s="117">
        <f>'ADJ_Analisys Rev'!E16*0.014</f>
        <v>0</v>
      </c>
      <c r="V19" s="117">
        <f>IF($E$12="X",'ADJ_Analisys Rev'!E16*$G$11,0)</f>
        <v>0</v>
      </c>
      <c r="W19" s="116"/>
      <c r="X19" s="116"/>
      <c r="Y19" s="117">
        <f t="shared" si="3"/>
        <v>0</v>
      </c>
      <c r="Z19" s="361">
        <f t="shared" ref="Z19" si="13">SUM(Y19:Y20)</f>
        <v>0</v>
      </c>
      <c r="AA19" s="241">
        <f>'ADJ_Analisys Rev'!F16*0.062</f>
        <v>0</v>
      </c>
      <c r="AB19" s="120">
        <f>'ADJ_Analisys Rev'!F16*0.0145</f>
        <v>0</v>
      </c>
      <c r="AC19" s="120">
        <f>'ADJ_Analisys Rev'!F16*0.014</f>
        <v>0</v>
      </c>
      <c r="AD19" s="120">
        <f>IF($E$12="X",'ADJ_Analisys Rev'!F16*$G$11,0)</f>
        <v>0</v>
      </c>
      <c r="AE19" s="116"/>
      <c r="AF19" s="116"/>
      <c r="AG19" s="117">
        <f t="shared" si="4"/>
        <v>0</v>
      </c>
      <c r="AH19" s="361">
        <f t="shared" ref="AH19" si="14">SUM(AG19:AG20)</f>
        <v>0</v>
      </c>
      <c r="AI19" s="176">
        <f>'ADJ_Analisys Rev'!G16*0.062</f>
        <v>0</v>
      </c>
      <c r="AJ19" s="117">
        <f>'ADJ_Analisys Rev'!G16*0.0145</f>
        <v>0</v>
      </c>
      <c r="AK19" s="117">
        <f>'ADJ_Analisys Rev'!G16*0.014</f>
        <v>0</v>
      </c>
      <c r="AL19" s="117">
        <f>IF( $E$12="X",'ADJ_Analisys Rev'!G16*$G$11,0)</f>
        <v>0</v>
      </c>
      <c r="AM19" s="116"/>
      <c r="AN19" s="116"/>
      <c r="AO19" s="117">
        <f t="shared" si="5"/>
        <v>0</v>
      </c>
      <c r="AP19" s="361">
        <f t="shared" ref="AP19" si="15">SUM(AO19:AO20)</f>
        <v>0</v>
      </c>
      <c r="AQ19" s="175">
        <f>'ADJ_Analisys Rev'!H16*0.062</f>
        <v>9.3000000000000007</v>
      </c>
      <c r="AR19" s="117">
        <f>'ADJ_Analisys Rev'!H16*0.0145</f>
        <v>2.1750000000000003</v>
      </c>
      <c r="AS19" s="117">
        <f>'ADJ_Analisys Rev'!H16*0.014</f>
        <v>2.1</v>
      </c>
      <c r="AT19" s="117">
        <f>IF($E$12="X",'ADJ_Analisys Rev'!H16*$G$11,0)</f>
        <v>30</v>
      </c>
      <c r="AU19" s="116"/>
      <c r="AV19" s="116"/>
      <c r="AW19" s="117">
        <f t="shared" si="6"/>
        <v>43.575000000000003</v>
      </c>
      <c r="AX19" s="361">
        <f t="shared" ref="AX19" si="16">SUM(AW19:AW20)</f>
        <v>87.15</v>
      </c>
      <c r="AY19" s="175">
        <f>'ADJ_Analisys Rev'!I16*0.062</f>
        <v>0</v>
      </c>
      <c r="AZ19" s="117">
        <f>'ADJ_Analisys Rev'!I16*0.0145</f>
        <v>0</v>
      </c>
      <c r="BA19" s="117">
        <f>'ADJ_Analisys Rev'!I16*0.014</f>
        <v>0</v>
      </c>
      <c r="BB19" s="117">
        <f>IF($E$12="X",'ADJ_Analisys Rev'!I16*$G$11,0)</f>
        <v>0</v>
      </c>
      <c r="BC19" s="116"/>
      <c r="BD19" s="116"/>
      <c r="BE19" s="117">
        <f t="shared" si="7"/>
        <v>0</v>
      </c>
      <c r="BF19" s="361">
        <f t="shared" ref="BF19" si="17">SUM(BE19:BE20)</f>
        <v>0</v>
      </c>
      <c r="BG19" s="175">
        <f>'ADJ_Analisys Rev'!J16*0.062</f>
        <v>0</v>
      </c>
      <c r="BH19" s="117">
        <f>'ADJ_Analisys Rev'!J16*0.0145</f>
        <v>0</v>
      </c>
      <c r="BI19" s="117">
        <f>'ADJ_Analisys Rev'!J16*0.014</f>
        <v>0</v>
      </c>
      <c r="BJ19" s="117">
        <f>IF($E$12="X",'ADJ_Analisys Rev'!J16*$G$11,0)</f>
        <v>0</v>
      </c>
      <c r="BK19" s="116"/>
      <c r="BL19" s="116"/>
      <c r="BM19" s="117">
        <f t="shared" si="8"/>
        <v>0</v>
      </c>
      <c r="BN19" s="361">
        <f t="shared" ref="BN19" si="18">SUM(BM19:BM20)</f>
        <v>0</v>
      </c>
      <c r="BO19" s="175">
        <f>'ADJ_Analisys Rev'!K16*0.062</f>
        <v>0</v>
      </c>
      <c r="BP19" s="117">
        <f>'ADJ_Analisys Rev'!K16*0.0145</f>
        <v>0</v>
      </c>
      <c r="BQ19" s="117">
        <f>'ADJ_Analisys Rev'!K16*0.014</f>
        <v>0</v>
      </c>
      <c r="BR19" s="117">
        <f>IF($E$12="X",'ADJ_Analisys Rev'!K16*$G$11,0)</f>
        <v>0</v>
      </c>
      <c r="BS19" s="116"/>
      <c r="BT19" s="116"/>
      <c r="BU19" s="117">
        <f t="shared" si="9"/>
        <v>0</v>
      </c>
      <c r="BV19" s="361">
        <f t="shared" ref="BV19" si="19">SUM(BU19:BU20)</f>
        <v>0</v>
      </c>
      <c r="BW19" s="175">
        <f>'ADJ_Analisys Rev'!L16*0.062</f>
        <v>0</v>
      </c>
      <c r="BX19" s="117">
        <f>'ADJ_Analisys Rev'!L16*0.0145</f>
        <v>0</v>
      </c>
      <c r="BY19" s="117">
        <f>'ADJ_Analisys Rev'!L16*0.014</f>
        <v>0</v>
      </c>
      <c r="BZ19" s="117">
        <f>IF($E$12="X",'ADJ_Analisys Rev'!L16*$G$11,0)</f>
        <v>0</v>
      </c>
      <c r="CA19" s="116"/>
      <c r="CB19" s="116"/>
      <c r="CC19" s="117">
        <f t="shared" si="10"/>
        <v>0</v>
      </c>
      <c r="CD19" s="361">
        <f t="shared" ref="CD19" si="20">SUM(CC19:CC20)</f>
        <v>0</v>
      </c>
      <c r="CF19" s="264"/>
      <c r="CG19" s="265"/>
    </row>
    <row r="20" spans="1:85" x14ac:dyDescent="0.3">
      <c r="A20" s="80" t="str">
        <f t="shared" si="0"/>
        <v>31-AUG-19</v>
      </c>
      <c r="B20" s="174" t="str">
        <f t="shared" si="0"/>
        <v>16 Semi-Month 2019</v>
      </c>
      <c r="C20" s="175">
        <f>'ADJ_Analisys Rev'!C17*0.062</f>
        <v>0</v>
      </c>
      <c r="D20" s="117">
        <f>'ADJ_Analisys Rev'!C17*0.0145</f>
        <v>0</v>
      </c>
      <c r="E20" s="117">
        <f>'ADJ_Analisys Rev'!C17*0.014</f>
        <v>0</v>
      </c>
      <c r="F20" s="117">
        <f>IF($E$12="X",'ADJ_Analisys Rev'!C17*$G$11,0)</f>
        <v>0</v>
      </c>
      <c r="G20" s="116"/>
      <c r="H20" s="230"/>
      <c r="I20" s="117">
        <f t="shared" si="1"/>
        <v>0</v>
      </c>
      <c r="J20" s="362"/>
      <c r="K20" s="175">
        <f>'ADJ_Analisys Rev'!D17*0.062</f>
        <v>0</v>
      </c>
      <c r="L20" s="117">
        <f>'ADJ_Analisys Rev'!D17*0.0145</f>
        <v>0</v>
      </c>
      <c r="M20" s="117">
        <f>'ADJ_Analisys Rev'!D17*0.014</f>
        <v>0</v>
      </c>
      <c r="N20" s="117">
        <f>IF($E$12="X",'ADJ_Analisys Rev'!D17*$G$11,0)</f>
        <v>0</v>
      </c>
      <c r="O20" s="116"/>
      <c r="P20" s="116"/>
      <c r="Q20" s="117">
        <f t="shared" si="2"/>
        <v>0</v>
      </c>
      <c r="R20" s="364"/>
      <c r="S20" s="175">
        <f>'ADJ_Analisys Rev'!E17*0.062</f>
        <v>0</v>
      </c>
      <c r="T20" s="117">
        <f>'ADJ_Analisys Rev'!E17*0.0145</f>
        <v>0</v>
      </c>
      <c r="U20" s="117">
        <f>'ADJ_Analisys Rev'!E17*0.014</f>
        <v>0</v>
      </c>
      <c r="V20" s="117">
        <f>IF($E$12="X",'ADJ_Analisys Rev'!E17*$G$11,0)</f>
        <v>0</v>
      </c>
      <c r="W20" s="116"/>
      <c r="X20" s="116"/>
      <c r="Y20" s="117">
        <f t="shared" si="3"/>
        <v>0</v>
      </c>
      <c r="Z20" s="362"/>
      <c r="AA20" s="241">
        <f>'ADJ_Analisys Rev'!F17*0.062</f>
        <v>0</v>
      </c>
      <c r="AB20" s="120">
        <f>'ADJ_Analisys Rev'!F17*0.0145</f>
        <v>0</v>
      </c>
      <c r="AC20" s="120">
        <f>'ADJ_Analisys Rev'!F17*0.014</f>
        <v>0</v>
      </c>
      <c r="AD20" s="120">
        <f>IF($E$12="X",'ADJ_Analisys Rev'!F17*$G$11,0)</f>
        <v>0</v>
      </c>
      <c r="AE20" s="116"/>
      <c r="AF20" s="116"/>
      <c r="AG20" s="117">
        <f t="shared" si="4"/>
        <v>0</v>
      </c>
      <c r="AH20" s="362"/>
      <c r="AI20" s="176">
        <f>'ADJ_Analisys Rev'!G17*0.062</f>
        <v>0</v>
      </c>
      <c r="AJ20" s="117">
        <f>'ADJ_Analisys Rev'!G17*0.0145</f>
        <v>0</v>
      </c>
      <c r="AK20" s="117">
        <f>'ADJ_Analisys Rev'!G17*0.014</f>
        <v>0</v>
      </c>
      <c r="AL20" s="117">
        <f>IF( $E$12="X",'ADJ_Analisys Rev'!G17*$G$11,0)</f>
        <v>0</v>
      </c>
      <c r="AM20" s="116"/>
      <c r="AN20" s="116"/>
      <c r="AO20" s="117">
        <f t="shared" si="5"/>
        <v>0</v>
      </c>
      <c r="AP20" s="362"/>
      <c r="AQ20" s="175">
        <f>'ADJ_Analisys Rev'!H17*0.062</f>
        <v>9.3000000000000007</v>
      </c>
      <c r="AR20" s="117">
        <f>'ADJ_Analisys Rev'!H17*0.0145</f>
        <v>2.1750000000000003</v>
      </c>
      <c r="AS20" s="117">
        <f>'ADJ_Analisys Rev'!H17*0.014</f>
        <v>2.1</v>
      </c>
      <c r="AT20" s="117">
        <f>IF($E$12="X",'ADJ_Analisys Rev'!H17*$G$11,0)</f>
        <v>30</v>
      </c>
      <c r="AU20" s="116"/>
      <c r="AV20" s="116"/>
      <c r="AW20" s="117">
        <f t="shared" si="6"/>
        <v>43.575000000000003</v>
      </c>
      <c r="AX20" s="362"/>
      <c r="AY20" s="175">
        <f>'ADJ_Analisys Rev'!I17*0.062</f>
        <v>0</v>
      </c>
      <c r="AZ20" s="117">
        <f>'ADJ_Analisys Rev'!I17*0.0145</f>
        <v>0</v>
      </c>
      <c r="BA20" s="117">
        <f>'ADJ_Analisys Rev'!I17*0.014</f>
        <v>0</v>
      </c>
      <c r="BB20" s="117">
        <f>IF($E$12="X",'ADJ_Analisys Rev'!I17*$G$11,0)</f>
        <v>0</v>
      </c>
      <c r="BC20" s="116"/>
      <c r="BD20" s="116"/>
      <c r="BE20" s="117">
        <f t="shared" si="7"/>
        <v>0</v>
      </c>
      <c r="BF20" s="362"/>
      <c r="BG20" s="175">
        <f>'ADJ_Analisys Rev'!J17*0.062</f>
        <v>0</v>
      </c>
      <c r="BH20" s="117">
        <f>'ADJ_Analisys Rev'!J17*0.0145</f>
        <v>0</v>
      </c>
      <c r="BI20" s="117">
        <f>'ADJ_Analisys Rev'!J17*0.014</f>
        <v>0</v>
      </c>
      <c r="BJ20" s="117">
        <f>IF($E$12="X",'ADJ_Analisys Rev'!J17*$G$11,0)</f>
        <v>0</v>
      </c>
      <c r="BK20" s="116"/>
      <c r="BL20" s="116"/>
      <c r="BM20" s="117">
        <f t="shared" si="8"/>
        <v>0</v>
      </c>
      <c r="BN20" s="362"/>
      <c r="BO20" s="175">
        <f>'ADJ_Analisys Rev'!K17*0.062</f>
        <v>0</v>
      </c>
      <c r="BP20" s="117">
        <f>'ADJ_Analisys Rev'!K17*0.0145</f>
        <v>0</v>
      </c>
      <c r="BQ20" s="117">
        <f>'ADJ_Analisys Rev'!K17*0.014</f>
        <v>0</v>
      </c>
      <c r="BR20" s="117">
        <f>IF($E$12="X",'ADJ_Analisys Rev'!K17*$G$11,0)</f>
        <v>0</v>
      </c>
      <c r="BS20" s="116"/>
      <c r="BT20" s="116"/>
      <c r="BU20" s="117">
        <f t="shared" si="9"/>
        <v>0</v>
      </c>
      <c r="BV20" s="362"/>
      <c r="BW20" s="175">
        <f>'ADJ_Analisys Rev'!L17*0.062</f>
        <v>0</v>
      </c>
      <c r="BX20" s="117">
        <f>'ADJ_Analisys Rev'!L17*0.0145</f>
        <v>0</v>
      </c>
      <c r="BY20" s="117">
        <f>'ADJ_Analisys Rev'!L17*0.014</f>
        <v>0</v>
      </c>
      <c r="BZ20" s="117">
        <f>IF($E$12="X",'ADJ_Analisys Rev'!L17*$G$11,0)</f>
        <v>0</v>
      </c>
      <c r="CA20" s="116"/>
      <c r="CB20" s="116"/>
      <c r="CC20" s="117">
        <f t="shared" si="10"/>
        <v>0</v>
      </c>
      <c r="CD20" s="362"/>
      <c r="CF20" s="264"/>
      <c r="CG20" s="265"/>
    </row>
    <row r="21" spans="1:85" x14ac:dyDescent="0.3">
      <c r="A21" s="80" t="str">
        <f t="shared" si="0"/>
        <v>15-SEP-19</v>
      </c>
      <c r="B21" s="174" t="str">
        <f t="shared" si="0"/>
        <v>17 Semi-Month 2019</v>
      </c>
      <c r="C21" s="175">
        <f>'ADJ_Analisys Rev'!C18*0.062</f>
        <v>0</v>
      </c>
      <c r="D21" s="117">
        <f>'ADJ_Analisys Rev'!C18*0.0145</f>
        <v>0</v>
      </c>
      <c r="E21" s="117">
        <f>'ADJ_Analisys Rev'!C18*0.014</f>
        <v>0</v>
      </c>
      <c r="F21" s="117">
        <f>IF($E$12="X",'ADJ_Analisys Rev'!C18*$G$11,0)</f>
        <v>0</v>
      </c>
      <c r="G21" s="116"/>
      <c r="H21" s="230"/>
      <c r="I21" s="117">
        <f t="shared" si="1"/>
        <v>0</v>
      </c>
      <c r="J21" s="361">
        <f t="shared" ref="J21" si="21">SUM(I21:I22)</f>
        <v>0</v>
      </c>
      <c r="K21" s="175">
        <f>'ADJ_Analisys Rev'!D18*0.062</f>
        <v>0</v>
      </c>
      <c r="L21" s="117">
        <f>'ADJ_Analisys Rev'!D18*0.0145</f>
        <v>0</v>
      </c>
      <c r="M21" s="117">
        <f>'ADJ_Analisys Rev'!D18*0.014</f>
        <v>0</v>
      </c>
      <c r="N21" s="117">
        <f>IF($E$12="X",'ADJ_Analisys Rev'!D18*$G$11,0)</f>
        <v>0</v>
      </c>
      <c r="O21" s="116"/>
      <c r="P21" s="116"/>
      <c r="Q21" s="117">
        <f t="shared" si="2"/>
        <v>0</v>
      </c>
      <c r="R21" s="363">
        <f t="shared" ref="R21" si="22">SUM(Q21:Q22)</f>
        <v>0</v>
      </c>
      <c r="S21" s="175">
        <f>'ADJ_Analisys Rev'!E18*0.062</f>
        <v>0</v>
      </c>
      <c r="T21" s="117">
        <f>'ADJ_Analisys Rev'!E18*0.0145</f>
        <v>0</v>
      </c>
      <c r="U21" s="117">
        <f>'ADJ_Analisys Rev'!E18*0.014</f>
        <v>0</v>
      </c>
      <c r="V21" s="117">
        <f>IF($E$12="X",'ADJ_Analisys Rev'!E18*$G$11,0)</f>
        <v>0</v>
      </c>
      <c r="W21" s="116"/>
      <c r="X21" s="116"/>
      <c r="Y21" s="117">
        <f t="shared" si="3"/>
        <v>0</v>
      </c>
      <c r="Z21" s="361">
        <f t="shared" ref="Z21" si="23">SUM(Y21:Y22)</f>
        <v>0</v>
      </c>
      <c r="AA21" s="241">
        <f>'ADJ_Analisys Rev'!F18*0.062</f>
        <v>0</v>
      </c>
      <c r="AB21" s="120">
        <f>'ADJ_Analisys Rev'!F18*0.0145</f>
        <v>0</v>
      </c>
      <c r="AC21" s="120">
        <f>'ADJ_Analisys Rev'!F18*0.014</f>
        <v>0</v>
      </c>
      <c r="AD21" s="120">
        <f>IF($E$12="X",'ADJ_Analisys Rev'!F18*$G$11,0)</f>
        <v>0</v>
      </c>
      <c r="AE21" s="116"/>
      <c r="AF21" s="116"/>
      <c r="AG21" s="117">
        <f t="shared" si="4"/>
        <v>0</v>
      </c>
      <c r="AH21" s="361">
        <f t="shared" ref="AH21" si="24">SUM(AG21:AG22)</f>
        <v>0</v>
      </c>
      <c r="AI21" s="176">
        <f>'ADJ_Analisys Rev'!G18*0.062</f>
        <v>0</v>
      </c>
      <c r="AJ21" s="117">
        <f>'ADJ_Analisys Rev'!G18*0.0145</f>
        <v>0</v>
      </c>
      <c r="AK21" s="117">
        <f>'ADJ_Analisys Rev'!G18*0.014</f>
        <v>0</v>
      </c>
      <c r="AL21" s="117">
        <f>IF( $E$12="X",'ADJ_Analisys Rev'!G18*$G$11,0)</f>
        <v>0</v>
      </c>
      <c r="AM21" s="116"/>
      <c r="AN21" s="116"/>
      <c r="AO21" s="117">
        <f t="shared" si="5"/>
        <v>0</v>
      </c>
      <c r="AP21" s="361">
        <f t="shared" ref="AP21" si="25">SUM(AO21:AO22)</f>
        <v>0</v>
      </c>
      <c r="AQ21" s="175">
        <f>'ADJ_Analisys Rev'!H18*0.062</f>
        <v>0</v>
      </c>
      <c r="AR21" s="117">
        <f>'ADJ_Analisys Rev'!H18*0.0145</f>
        <v>0</v>
      </c>
      <c r="AS21" s="117">
        <f>'ADJ_Analisys Rev'!H18*0.014</f>
        <v>0</v>
      </c>
      <c r="AT21" s="117">
        <f>IF($E$12="X",'ADJ_Analisys Rev'!H18*$G$11,0)</f>
        <v>0</v>
      </c>
      <c r="AU21" s="116"/>
      <c r="AV21" s="116"/>
      <c r="AW21" s="117">
        <f t="shared" si="6"/>
        <v>0</v>
      </c>
      <c r="AX21" s="361">
        <f t="shared" ref="AX21" si="26">SUM(AW21:AW22)</f>
        <v>0</v>
      </c>
      <c r="AY21" s="175">
        <f>'ADJ_Analisys Rev'!I18*0.062</f>
        <v>13.02</v>
      </c>
      <c r="AZ21" s="117">
        <f>'ADJ_Analisys Rev'!I18*0.0145</f>
        <v>3.0450000000000004</v>
      </c>
      <c r="BA21" s="117">
        <f>'ADJ_Analisys Rev'!I18*0.014</f>
        <v>2.94</v>
      </c>
      <c r="BB21" s="117">
        <f>IF($E$12="X",'ADJ_Analisys Rev'!I18*$G$11,0)</f>
        <v>42</v>
      </c>
      <c r="BC21" s="116"/>
      <c r="BD21" s="116"/>
      <c r="BE21" s="117">
        <f t="shared" si="7"/>
        <v>61.005000000000003</v>
      </c>
      <c r="BF21" s="361">
        <f t="shared" ref="BF21" si="27">SUM(BE21:BE22)</f>
        <v>122.01</v>
      </c>
      <c r="BG21" s="175">
        <f>'ADJ_Analisys Rev'!J18*0.062</f>
        <v>0</v>
      </c>
      <c r="BH21" s="117">
        <f>'ADJ_Analisys Rev'!J18*0.0145</f>
        <v>0</v>
      </c>
      <c r="BI21" s="117">
        <f>'ADJ_Analisys Rev'!J18*0.014</f>
        <v>0</v>
      </c>
      <c r="BJ21" s="117">
        <f>IF($E$12="X",'ADJ_Analisys Rev'!J18*$G$11,0)</f>
        <v>0</v>
      </c>
      <c r="BK21" s="116"/>
      <c r="BL21" s="116"/>
      <c r="BM21" s="117">
        <f t="shared" si="8"/>
        <v>0</v>
      </c>
      <c r="BN21" s="361">
        <f t="shared" ref="BN21" si="28">SUM(BM21:BM22)</f>
        <v>0</v>
      </c>
      <c r="BO21" s="175">
        <f>'ADJ_Analisys Rev'!K18*0.062</f>
        <v>0</v>
      </c>
      <c r="BP21" s="117">
        <f>'ADJ_Analisys Rev'!K18*0.0145</f>
        <v>0</v>
      </c>
      <c r="BQ21" s="117">
        <f>'ADJ_Analisys Rev'!K18*0.014</f>
        <v>0</v>
      </c>
      <c r="BR21" s="117">
        <f>IF($E$12="X",'ADJ_Analisys Rev'!K18*$G$11,0)</f>
        <v>0</v>
      </c>
      <c r="BS21" s="116"/>
      <c r="BT21" s="116"/>
      <c r="BU21" s="117">
        <f t="shared" si="9"/>
        <v>0</v>
      </c>
      <c r="BV21" s="361">
        <f t="shared" ref="BV21" si="29">SUM(BU21:BU22)</f>
        <v>0</v>
      </c>
      <c r="BW21" s="175">
        <f>'ADJ_Analisys Rev'!L18*0.062</f>
        <v>0</v>
      </c>
      <c r="BX21" s="117">
        <f>'ADJ_Analisys Rev'!L18*0.0145</f>
        <v>0</v>
      </c>
      <c r="BY21" s="117">
        <f>'ADJ_Analisys Rev'!L18*0.014</f>
        <v>0</v>
      </c>
      <c r="BZ21" s="117">
        <f>IF($E$12="X",'ADJ_Analisys Rev'!L18*$G$11,0)</f>
        <v>0</v>
      </c>
      <c r="CA21" s="116"/>
      <c r="CB21" s="116"/>
      <c r="CC21" s="117">
        <f t="shared" si="10"/>
        <v>0</v>
      </c>
      <c r="CD21" s="361">
        <f t="shared" ref="CD21" si="30">SUM(CC21:CC22)</f>
        <v>0</v>
      </c>
      <c r="CF21" s="264"/>
      <c r="CG21" s="265"/>
    </row>
    <row r="22" spans="1:85" x14ac:dyDescent="0.3">
      <c r="A22" s="80" t="str">
        <f t="shared" si="0"/>
        <v>30-SEP-19</v>
      </c>
      <c r="B22" s="174" t="str">
        <f t="shared" si="0"/>
        <v>18 Semi-Month 2019</v>
      </c>
      <c r="C22" s="175">
        <f>'ADJ_Analisys Rev'!C19*0.062</f>
        <v>0</v>
      </c>
      <c r="D22" s="117">
        <f>'ADJ_Analisys Rev'!C19*0.0145</f>
        <v>0</v>
      </c>
      <c r="E22" s="117">
        <f>'ADJ_Analisys Rev'!C19*0.014</f>
        <v>0</v>
      </c>
      <c r="F22" s="117">
        <f>IF($E$12="X",'ADJ_Analisys Rev'!C19*$G$11,0)</f>
        <v>0</v>
      </c>
      <c r="G22" s="116"/>
      <c r="H22" s="230"/>
      <c r="I22" s="117">
        <f t="shared" si="1"/>
        <v>0</v>
      </c>
      <c r="J22" s="362"/>
      <c r="K22" s="175">
        <f>'ADJ_Analisys Rev'!D19*0.062</f>
        <v>0</v>
      </c>
      <c r="L22" s="117">
        <f>'ADJ_Analisys Rev'!D19*0.0145</f>
        <v>0</v>
      </c>
      <c r="M22" s="117">
        <f>'ADJ_Analisys Rev'!D19*0.014</f>
        <v>0</v>
      </c>
      <c r="N22" s="117">
        <f>IF($E$12="X",'ADJ_Analisys Rev'!D19*$G$11,0)</f>
        <v>0</v>
      </c>
      <c r="O22" s="116"/>
      <c r="P22" s="116"/>
      <c r="Q22" s="117">
        <f t="shared" si="2"/>
        <v>0</v>
      </c>
      <c r="R22" s="364"/>
      <c r="S22" s="175">
        <f>'ADJ_Analisys Rev'!E19*0.062</f>
        <v>0</v>
      </c>
      <c r="T22" s="117">
        <f>'ADJ_Analisys Rev'!E19*0.0145</f>
        <v>0</v>
      </c>
      <c r="U22" s="117">
        <f>'ADJ_Analisys Rev'!E19*0.014</f>
        <v>0</v>
      </c>
      <c r="V22" s="117">
        <f>IF($E$12="X",'ADJ_Analisys Rev'!E19*$G$11,0)</f>
        <v>0</v>
      </c>
      <c r="W22" s="116"/>
      <c r="X22" s="116"/>
      <c r="Y22" s="117">
        <f t="shared" si="3"/>
        <v>0</v>
      </c>
      <c r="Z22" s="362"/>
      <c r="AA22" s="241">
        <f>'ADJ_Analisys Rev'!F19*0.062</f>
        <v>0</v>
      </c>
      <c r="AB22" s="120">
        <f>'ADJ_Analisys Rev'!F19*0.0145</f>
        <v>0</v>
      </c>
      <c r="AC22" s="120">
        <f>'ADJ_Analisys Rev'!F19*0.014</f>
        <v>0</v>
      </c>
      <c r="AD22" s="120">
        <f>IF($E$12="X",'ADJ_Analisys Rev'!F19*$G$11,0)</f>
        <v>0</v>
      </c>
      <c r="AE22" s="116"/>
      <c r="AF22" s="116"/>
      <c r="AG22" s="117">
        <f t="shared" si="4"/>
        <v>0</v>
      </c>
      <c r="AH22" s="362"/>
      <c r="AI22" s="176">
        <f>'ADJ_Analisys Rev'!G19*0.062</f>
        <v>0</v>
      </c>
      <c r="AJ22" s="117">
        <f>'ADJ_Analisys Rev'!G19*0.0145</f>
        <v>0</v>
      </c>
      <c r="AK22" s="117">
        <f>'ADJ_Analisys Rev'!G19*0.014</f>
        <v>0</v>
      </c>
      <c r="AL22" s="117">
        <f>IF( $E$12="X",'ADJ_Analisys Rev'!G19*$G$11,0)</f>
        <v>0</v>
      </c>
      <c r="AM22" s="116"/>
      <c r="AN22" s="116"/>
      <c r="AO22" s="117">
        <f t="shared" si="5"/>
        <v>0</v>
      </c>
      <c r="AP22" s="362"/>
      <c r="AQ22" s="175">
        <f>'ADJ_Analisys Rev'!H19*0.062</f>
        <v>0</v>
      </c>
      <c r="AR22" s="117">
        <f>'ADJ_Analisys Rev'!H19*0.0145</f>
        <v>0</v>
      </c>
      <c r="AS22" s="117">
        <f>'ADJ_Analisys Rev'!H19*0.014</f>
        <v>0</v>
      </c>
      <c r="AT22" s="117">
        <f>IF($E$12="X",'ADJ_Analisys Rev'!H19*$G$11,0)</f>
        <v>0</v>
      </c>
      <c r="AU22" s="116"/>
      <c r="AV22" s="116"/>
      <c r="AW22" s="117">
        <f t="shared" si="6"/>
        <v>0</v>
      </c>
      <c r="AX22" s="362"/>
      <c r="AY22" s="175">
        <f>'ADJ_Analisys Rev'!I19*0.062</f>
        <v>13.02</v>
      </c>
      <c r="AZ22" s="117">
        <f>'ADJ_Analisys Rev'!I19*0.0145</f>
        <v>3.0450000000000004</v>
      </c>
      <c r="BA22" s="117">
        <f>'ADJ_Analisys Rev'!I19*0.014</f>
        <v>2.94</v>
      </c>
      <c r="BB22" s="117">
        <f>IF($E$12="X",'ADJ_Analisys Rev'!I19*$G$11,0)</f>
        <v>42</v>
      </c>
      <c r="BC22" s="116"/>
      <c r="BD22" s="116"/>
      <c r="BE22" s="117">
        <f t="shared" si="7"/>
        <v>61.005000000000003</v>
      </c>
      <c r="BF22" s="362"/>
      <c r="BG22" s="175">
        <f>'ADJ_Analisys Rev'!J19*0.062</f>
        <v>0</v>
      </c>
      <c r="BH22" s="117">
        <f>'ADJ_Analisys Rev'!J19*0.0145</f>
        <v>0</v>
      </c>
      <c r="BI22" s="117">
        <f>'ADJ_Analisys Rev'!J19*0.014</f>
        <v>0</v>
      </c>
      <c r="BJ22" s="117">
        <f>IF($E$12="X",'ADJ_Analisys Rev'!J19*$G$11,0)</f>
        <v>0</v>
      </c>
      <c r="BK22" s="116"/>
      <c r="BL22" s="116"/>
      <c r="BM22" s="117">
        <f t="shared" si="8"/>
        <v>0</v>
      </c>
      <c r="BN22" s="362"/>
      <c r="BO22" s="175">
        <f>'ADJ_Analisys Rev'!K19*0.062</f>
        <v>0</v>
      </c>
      <c r="BP22" s="117">
        <f>'ADJ_Analisys Rev'!K19*0.0145</f>
        <v>0</v>
      </c>
      <c r="BQ22" s="117">
        <f>'ADJ_Analisys Rev'!K19*0.014</f>
        <v>0</v>
      </c>
      <c r="BR22" s="117">
        <f>IF($E$12="X",'ADJ_Analisys Rev'!K19*$G$11,0)</f>
        <v>0</v>
      </c>
      <c r="BS22" s="116"/>
      <c r="BT22" s="116"/>
      <c r="BU22" s="117">
        <f t="shared" si="9"/>
        <v>0</v>
      </c>
      <c r="BV22" s="362"/>
      <c r="BW22" s="175">
        <f>'ADJ_Analisys Rev'!L19*0.062</f>
        <v>0</v>
      </c>
      <c r="BX22" s="117">
        <f>'ADJ_Analisys Rev'!L19*0.0145</f>
        <v>0</v>
      </c>
      <c r="BY22" s="117">
        <f>'ADJ_Analisys Rev'!L19*0.014</f>
        <v>0</v>
      </c>
      <c r="BZ22" s="117">
        <f>IF($E$12="X",'ADJ_Analisys Rev'!L19*$G$11,0)</f>
        <v>0</v>
      </c>
      <c r="CA22" s="116"/>
      <c r="CB22" s="116"/>
      <c r="CC22" s="117">
        <f t="shared" si="10"/>
        <v>0</v>
      </c>
      <c r="CD22" s="362"/>
      <c r="CF22" s="264"/>
      <c r="CG22" s="265"/>
    </row>
    <row r="23" spans="1:85" x14ac:dyDescent="0.3">
      <c r="A23" s="80" t="str">
        <f t="shared" si="0"/>
        <v>15-OCT-19</v>
      </c>
      <c r="B23" s="174" t="str">
        <f t="shared" si="0"/>
        <v>19 Semi-Month 2019</v>
      </c>
      <c r="C23" s="175">
        <f>'ADJ_Analisys Rev'!C20*0.062</f>
        <v>0</v>
      </c>
      <c r="D23" s="117">
        <f>'ADJ_Analisys Rev'!C20*0.0145</f>
        <v>0</v>
      </c>
      <c r="E23" s="117">
        <f>'ADJ_Analisys Rev'!C20*0.014</f>
        <v>0</v>
      </c>
      <c r="F23" s="117">
        <f>IF($E$12="X",'ADJ_Analisys Rev'!C20*$G$11,0)</f>
        <v>0</v>
      </c>
      <c r="G23" s="116"/>
      <c r="H23" s="230"/>
      <c r="I23" s="117">
        <f t="shared" si="1"/>
        <v>0</v>
      </c>
      <c r="J23" s="361">
        <f t="shared" ref="J23" si="31">SUM(I23:I24)</f>
        <v>0</v>
      </c>
      <c r="K23" s="175">
        <f>'ADJ_Analisys Rev'!D20*0.062</f>
        <v>0</v>
      </c>
      <c r="L23" s="117">
        <f>'ADJ_Analisys Rev'!D20*0.0145</f>
        <v>0</v>
      </c>
      <c r="M23" s="117">
        <f>'ADJ_Analisys Rev'!D20*0.014</f>
        <v>0</v>
      </c>
      <c r="N23" s="117">
        <f>IF($E$12="X",'ADJ_Analisys Rev'!D20*$G$11,0)</f>
        <v>0</v>
      </c>
      <c r="O23" s="116"/>
      <c r="P23" s="116"/>
      <c r="Q23" s="117">
        <f t="shared" si="2"/>
        <v>0</v>
      </c>
      <c r="R23" s="363">
        <f t="shared" ref="R23" si="32">SUM(Q23:Q24)</f>
        <v>0</v>
      </c>
      <c r="S23" s="175">
        <f>'ADJ_Analisys Rev'!E20*0.062</f>
        <v>0</v>
      </c>
      <c r="T23" s="117">
        <f>'ADJ_Analisys Rev'!E20*0.0145</f>
        <v>0</v>
      </c>
      <c r="U23" s="117">
        <f>'ADJ_Analisys Rev'!E20*0.014</f>
        <v>0</v>
      </c>
      <c r="V23" s="117">
        <f>IF($E$12="X",'ADJ_Analisys Rev'!E20*$G$11,0)</f>
        <v>0</v>
      </c>
      <c r="W23" s="116"/>
      <c r="X23" s="116"/>
      <c r="Y23" s="117">
        <f t="shared" si="3"/>
        <v>0</v>
      </c>
      <c r="Z23" s="361">
        <f t="shared" ref="Z23" si="33">SUM(Y23:Y24)</f>
        <v>0</v>
      </c>
      <c r="AA23" s="241">
        <f>'ADJ_Analisys Rev'!F20*0.062</f>
        <v>0</v>
      </c>
      <c r="AB23" s="120">
        <f>'ADJ_Analisys Rev'!F20*0.0145</f>
        <v>0</v>
      </c>
      <c r="AC23" s="120">
        <f>'ADJ_Analisys Rev'!F20*0.014</f>
        <v>0</v>
      </c>
      <c r="AD23" s="120">
        <f>IF($E$12="X",'ADJ_Analisys Rev'!F20*$G$11,0)</f>
        <v>0</v>
      </c>
      <c r="AE23" s="116"/>
      <c r="AF23" s="116"/>
      <c r="AG23" s="117">
        <f t="shared" si="4"/>
        <v>0</v>
      </c>
      <c r="AH23" s="361">
        <f t="shared" ref="AH23" si="34">SUM(AG23:AG24)</f>
        <v>0</v>
      </c>
      <c r="AI23" s="176">
        <f>'ADJ_Analisys Rev'!G20*0.062</f>
        <v>0</v>
      </c>
      <c r="AJ23" s="117">
        <f>'ADJ_Analisys Rev'!G20*0.0145</f>
        <v>0</v>
      </c>
      <c r="AK23" s="117">
        <f>'ADJ_Analisys Rev'!G20*0.014</f>
        <v>0</v>
      </c>
      <c r="AL23" s="117">
        <f>IF( $E$12="X",'ADJ_Analisys Rev'!G20*$G$11,0)</f>
        <v>0</v>
      </c>
      <c r="AM23" s="116"/>
      <c r="AN23" s="116"/>
      <c r="AO23" s="117">
        <f t="shared" si="5"/>
        <v>0</v>
      </c>
      <c r="AP23" s="361">
        <f t="shared" ref="AP23" si="35">SUM(AO23:AO24)</f>
        <v>0</v>
      </c>
      <c r="AQ23" s="175">
        <f>'ADJ_Analisys Rev'!H20*0.062</f>
        <v>0</v>
      </c>
      <c r="AR23" s="117">
        <f>'ADJ_Analisys Rev'!H20*0.0145</f>
        <v>0</v>
      </c>
      <c r="AS23" s="117">
        <f>'ADJ_Analisys Rev'!H20*0.014</f>
        <v>0</v>
      </c>
      <c r="AT23" s="117">
        <f>IF($E$12="X",'ADJ_Analisys Rev'!H20*$G$11,0)</f>
        <v>0</v>
      </c>
      <c r="AU23" s="116"/>
      <c r="AV23" s="116"/>
      <c r="AW23" s="117">
        <f t="shared" si="6"/>
        <v>0</v>
      </c>
      <c r="AX23" s="361">
        <f t="shared" ref="AX23" si="36">SUM(AW23:AW24)</f>
        <v>0</v>
      </c>
      <c r="AY23" s="175">
        <f>'ADJ_Analisys Rev'!I20*0.062</f>
        <v>0</v>
      </c>
      <c r="AZ23" s="117">
        <f>'ADJ_Analisys Rev'!I20*0.0145</f>
        <v>0</v>
      </c>
      <c r="BA23" s="117">
        <f>'ADJ_Analisys Rev'!I20*0.014</f>
        <v>0</v>
      </c>
      <c r="BB23" s="117">
        <f>IF($E$12="X",'ADJ_Analisys Rev'!I20*$G$11,0)</f>
        <v>0</v>
      </c>
      <c r="BC23" s="116"/>
      <c r="BD23" s="116"/>
      <c r="BE23" s="117">
        <f t="shared" si="7"/>
        <v>0</v>
      </c>
      <c r="BF23" s="361">
        <f t="shared" ref="BF23" si="37">SUM(BE23:BE24)</f>
        <v>0</v>
      </c>
      <c r="BG23" s="175">
        <f>'ADJ_Analisys Rev'!J20*0.062</f>
        <v>24.8</v>
      </c>
      <c r="BH23" s="117">
        <f>'ADJ_Analisys Rev'!J20*0.0145</f>
        <v>5.8000000000000007</v>
      </c>
      <c r="BI23" s="117">
        <f>'ADJ_Analisys Rev'!J20*0.014</f>
        <v>5.6000000000000005</v>
      </c>
      <c r="BJ23" s="117">
        <f>IF($E$12="X",'ADJ_Analisys Rev'!J20*$G$11,0)</f>
        <v>80</v>
      </c>
      <c r="BK23" s="116"/>
      <c r="BL23" s="116"/>
      <c r="BM23" s="117">
        <f t="shared" si="8"/>
        <v>116.2</v>
      </c>
      <c r="BN23" s="361">
        <f t="shared" ref="BN23" si="38">SUM(BM23:BM24)</f>
        <v>232.4</v>
      </c>
      <c r="BO23" s="175">
        <f>'ADJ_Analisys Rev'!K20*0.062</f>
        <v>0</v>
      </c>
      <c r="BP23" s="117">
        <f>'ADJ_Analisys Rev'!K20*0.0145</f>
        <v>0</v>
      </c>
      <c r="BQ23" s="117">
        <f>'ADJ_Analisys Rev'!K20*0.014</f>
        <v>0</v>
      </c>
      <c r="BR23" s="117">
        <f>IF($E$12="X",'ADJ_Analisys Rev'!K20*$G$11,0)</f>
        <v>0</v>
      </c>
      <c r="BS23" s="116"/>
      <c r="BT23" s="116"/>
      <c r="BU23" s="117">
        <f t="shared" si="9"/>
        <v>0</v>
      </c>
      <c r="BV23" s="361">
        <f t="shared" ref="BV23" si="39">SUM(BU23:BU24)</f>
        <v>0</v>
      </c>
      <c r="BW23" s="175">
        <f>'ADJ_Analisys Rev'!L20*0.062</f>
        <v>0</v>
      </c>
      <c r="BX23" s="117">
        <f>'ADJ_Analisys Rev'!L20*0.0145</f>
        <v>0</v>
      </c>
      <c r="BY23" s="117">
        <f>'ADJ_Analisys Rev'!L20*0.014</f>
        <v>0</v>
      </c>
      <c r="BZ23" s="117">
        <f>IF($E$12="X",'ADJ_Analisys Rev'!L20*$G$11,0)</f>
        <v>0</v>
      </c>
      <c r="CA23" s="116"/>
      <c r="CB23" s="116"/>
      <c r="CC23" s="117">
        <f t="shared" si="10"/>
        <v>0</v>
      </c>
      <c r="CD23" s="361">
        <f t="shared" ref="CD23" si="40">SUM(CC23:CC24)</f>
        <v>0</v>
      </c>
      <c r="CF23" s="264"/>
      <c r="CG23" s="265"/>
    </row>
    <row r="24" spans="1:85" x14ac:dyDescent="0.3">
      <c r="A24" s="80" t="str">
        <f t="shared" si="0"/>
        <v>31-OCT-19</v>
      </c>
      <c r="B24" s="174" t="str">
        <f t="shared" si="0"/>
        <v>20 Semi-Month 2019</v>
      </c>
      <c r="C24" s="175">
        <f>'ADJ_Analisys Rev'!C21*0.062</f>
        <v>0</v>
      </c>
      <c r="D24" s="117">
        <f>'ADJ_Analisys Rev'!C21*0.0145</f>
        <v>0</v>
      </c>
      <c r="E24" s="117">
        <f>'ADJ_Analisys Rev'!C21*0.014</f>
        <v>0</v>
      </c>
      <c r="F24" s="117">
        <f>IF($E$12="X",'ADJ_Analisys Rev'!C21*$G$11,0)</f>
        <v>0</v>
      </c>
      <c r="G24" s="116"/>
      <c r="H24" s="230"/>
      <c r="I24" s="117">
        <f t="shared" si="1"/>
        <v>0</v>
      </c>
      <c r="J24" s="362"/>
      <c r="K24" s="175">
        <f>'ADJ_Analisys Rev'!D21*0.062</f>
        <v>0</v>
      </c>
      <c r="L24" s="117">
        <f>'ADJ_Analisys Rev'!D21*0.0145</f>
        <v>0</v>
      </c>
      <c r="M24" s="117">
        <f>'ADJ_Analisys Rev'!D21*0.014</f>
        <v>0</v>
      </c>
      <c r="N24" s="117">
        <f>IF($E$12="X",'ADJ_Analisys Rev'!D21*$G$11,0)</f>
        <v>0</v>
      </c>
      <c r="O24" s="116"/>
      <c r="P24" s="116"/>
      <c r="Q24" s="117">
        <f t="shared" si="2"/>
        <v>0</v>
      </c>
      <c r="R24" s="364"/>
      <c r="S24" s="175">
        <f>'ADJ_Analisys Rev'!E21*0.062</f>
        <v>0</v>
      </c>
      <c r="T24" s="117">
        <f>'ADJ_Analisys Rev'!E21*0.0145</f>
        <v>0</v>
      </c>
      <c r="U24" s="117">
        <f>'ADJ_Analisys Rev'!E21*0.014</f>
        <v>0</v>
      </c>
      <c r="V24" s="117">
        <f>IF($E$12="X",'ADJ_Analisys Rev'!E21*$G$11,0)</f>
        <v>0</v>
      </c>
      <c r="W24" s="116"/>
      <c r="X24" s="116"/>
      <c r="Y24" s="117">
        <f t="shared" si="3"/>
        <v>0</v>
      </c>
      <c r="Z24" s="362"/>
      <c r="AA24" s="241">
        <f>'ADJ_Analisys Rev'!F21*0.062</f>
        <v>0</v>
      </c>
      <c r="AB24" s="120">
        <f>'ADJ_Analisys Rev'!F21*0.0145</f>
        <v>0</v>
      </c>
      <c r="AC24" s="120">
        <f>'ADJ_Analisys Rev'!F21*0.014</f>
        <v>0</v>
      </c>
      <c r="AD24" s="120">
        <f>IF($E$12="X",'ADJ_Analisys Rev'!F21*$G$11,0)</f>
        <v>0</v>
      </c>
      <c r="AE24" s="116"/>
      <c r="AF24" s="116"/>
      <c r="AG24" s="117">
        <f t="shared" si="4"/>
        <v>0</v>
      </c>
      <c r="AH24" s="362"/>
      <c r="AI24" s="176">
        <f>'ADJ_Analisys Rev'!G21*0.062</f>
        <v>0</v>
      </c>
      <c r="AJ24" s="117">
        <f>'ADJ_Analisys Rev'!G21*0.0145</f>
        <v>0</v>
      </c>
      <c r="AK24" s="117">
        <f>'ADJ_Analisys Rev'!G21*0.014</f>
        <v>0</v>
      </c>
      <c r="AL24" s="117">
        <f>IF( $E$12="X",'ADJ_Analisys Rev'!G21*$G$11,0)</f>
        <v>0</v>
      </c>
      <c r="AM24" s="116"/>
      <c r="AN24" s="116"/>
      <c r="AO24" s="117">
        <f t="shared" si="5"/>
        <v>0</v>
      </c>
      <c r="AP24" s="362"/>
      <c r="AQ24" s="175">
        <f>'ADJ_Analisys Rev'!H21*0.062</f>
        <v>0</v>
      </c>
      <c r="AR24" s="117">
        <f>'ADJ_Analisys Rev'!H21*0.0145</f>
        <v>0</v>
      </c>
      <c r="AS24" s="117">
        <f>'ADJ_Analisys Rev'!H21*0.014</f>
        <v>0</v>
      </c>
      <c r="AT24" s="117">
        <f>IF($E$12="X",'ADJ_Analisys Rev'!H21*$G$11,0)</f>
        <v>0</v>
      </c>
      <c r="AU24" s="116"/>
      <c r="AV24" s="116"/>
      <c r="AW24" s="117">
        <f t="shared" si="6"/>
        <v>0</v>
      </c>
      <c r="AX24" s="362"/>
      <c r="AY24" s="175">
        <f>'ADJ_Analisys Rev'!I21*0.062</f>
        <v>0</v>
      </c>
      <c r="AZ24" s="117">
        <f>'ADJ_Analisys Rev'!I21*0.0145</f>
        <v>0</v>
      </c>
      <c r="BA24" s="117">
        <f>'ADJ_Analisys Rev'!I21*0.014</f>
        <v>0</v>
      </c>
      <c r="BB24" s="117">
        <f>IF($E$12="X",'ADJ_Analisys Rev'!I21*$G$11,0)</f>
        <v>0</v>
      </c>
      <c r="BC24" s="116"/>
      <c r="BD24" s="116"/>
      <c r="BE24" s="117">
        <f t="shared" si="7"/>
        <v>0</v>
      </c>
      <c r="BF24" s="362"/>
      <c r="BG24" s="175">
        <f>'ADJ_Analisys Rev'!J21*0.062</f>
        <v>24.8</v>
      </c>
      <c r="BH24" s="117">
        <f>'ADJ_Analisys Rev'!J21*0.0145</f>
        <v>5.8000000000000007</v>
      </c>
      <c r="BI24" s="117">
        <f>'ADJ_Analisys Rev'!J21*0.014</f>
        <v>5.6000000000000005</v>
      </c>
      <c r="BJ24" s="117">
        <f>IF($E$12="X",'ADJ_Analisys Rev'!J21*$G$11,0)</f>
        <v>80</v>
      </c>
      <c r="BK24" s="116"/>
      <c r="BL24" s="116"/>
      <c r="BM24" s="117">
        <f t="shared" si="8"/>
        <v>116.2</v>
      </c>
      <c r="BN24" s="362"/>
      <c r="BO24" s="175">
        <f>'ADJ_Analisys Rev'!K21*0.062</f>
        <v>0</v>
      </c>
      <c r="BP24" s="117">
        <f>'ADJ_Analisys Rev'!K21*0.0145</f>
        <v>0</v>
      </c>
      <c r="BQ24" s="117">
        <f>'ADJ_Analisys Rev'!K21*0.014</f>
        <v>0</v>
      </c>
      <c r="BR24" s="117">
        <f>IF($E$12="X",'ADJ_Analisys Rev'!K21*$G$11,0)</f>
        <v>0</v>
      </c>
      <c r="BS24" s="116"/>
      <c r="BT24" s="116"/>
      <c r="BU24" s="117">
        <f t="shared" si="9"/>
        <v>0</v>
      </c>
      <c r="BV24" s="362"/>
      <c r="BW24" s="175">
        <f>'ADJ_Analisys Rev'!L21*0.062</f>
        <v>0</v>
      </c>
      <c r="BX24" s="117">
        <f>'ADJ_Analisys Rev'!L21*0.0145</f>
        <v>0</v>
      </c>
      <c r="BY24" s="117">
        <f>'ADJ_Analisys Rev'!L21*0.014</f>
        <v>0</v>
      </c>
      <c r="BZ24" s="117">
        <f>IF($E$12="X",'ADJ_Analisys Rev'!L21*$G$11,0)</f>
        <v>0</v>
      </c>
      <c r="CA24" s="116"/>
      <c r="CB24" s="116"/>
      <c r="CC24" s="117">
        <f t="shared" si="10"/>
        <v>0</v>
      </c>
      <c r="CD24" s="362"/>
      <c r="CF24" s="264"/>
      <c r="CG24" s="265"/>
    </row>
    <row r="25" spans="1:85" x14ac:dyDescent="0.3">
      <c r="A25" s="80" t="str">
        <f t="shared" si="0"/>
        <v>15-NOV-19</v>
      </c>
      <c r="B25" s="174" t="str">
        <f t="shared" si="0"/>
        <v>21 Semi-Month 2019</v>
      </c>
      <c r="C25" s="175">
        <f>'ADJ_Analisys Rev'!C22*0.062</f>
        <v>0</v>
      </c>
      <c r="D25" s="117">
        <f>'ADJ_Analisys Rev'!C22*0.0145</f>
        <v>0</v>
      </c>
      <c r="E25" s="117">
        <f>'ADJ_Analisys Rev'!C22*0.014</f>
        <v>0</v>
      </c>
      <c r="F25" s="117">
        <f>IF($E$12="X",'ADJ_Analisys Rev'!C22*$G$11,0)</f>
        <v>0</v>
      </c>
      <c r="G25" s="116"/>
      <c r="H25" s="230"/>
      <c r="I25" s="117">
        <f t="shared" si="1"/>
        <v>0</v>
      </c>
      <c r="J25" s="361">
        <f t="shared" ref="J25" si="41">SUM(I25:I26)</f>
        <v>0</v>
      </c>
      <c r="K25" s="175">
        <f>'ADJ_Analisys Rev'!D22*0.062</f>
        <v>0</v>
      </c>
      <c r="L25" s="117">
        <f>'ADJ_Analisys Rev'!D22*0.0145</f>
        <v>0</v>
      </c>
      <c r="M25" s="117">
        <f>'ADJ_Analisys Rev'!D22*0.014</f>
        <v>0</v>
      </c>
      <c r="N25" s="117">
        <f>IF($E$12="X",'ADJ_Analisys Rev'!D22*$G$11,0)</f>
        <v>0</v>
      </c>
      <c r="O25" s="116"/>
      <c r="P25" s="116"/>
      <c r="Q25" s="117">
        <f t="shared" si="2"/>
        <v>0</v>
      </c>
      <c r="R25" s="363">
        <f t="shared" ref="R25" si="42">SUM(Q25:Q26)</f>
        <v>0</v>
      </c>
      <c r="S25" s="175">
        <f>'ADJ_Analisys Rev'!E22*0.062</f>
        <v>0</v>
      </c>
      <c r="T25" s="117">
        <f>'ADJ_Analisys Rev'!E22*0.0145</f>
        <v>0</v>
      </c>
      <c r="U25" s="117">
        <f>'ADJ_Analisys Rev'!E22*0.014</f>
        <v>0</v>
      </c>
      <c r="V25" s="117">
        <f>IF($E$12="X",'ADJ_Analisys Rev'!E22*$G$11,0)</f>
        <v>0</v>
      </c>
      <c r="W25" s="116"/>
      <c r="X25" s="116"/>
      <c r="Y25" s="117">
        <f t="shared" si="3"/>
        <v>0</v>
      </c>
      <c r="Z25" s="361">
        <f t="shared" ref="Z25" si="43">SUM(Y25:Y26)</f>
        <v>0</v>
      </c>
      <c r="AA25" s="241">
        <f>'ADJ_Analisys Rev'!F22*0.062</f>
        <v>0</v>
      </c>
      <c r="AB25" s="120">
        <f>'ADJ_Analisys Rev'!F22*0.0145</f>
        <v>0</v>
      </c>
      <c r="AC25" s="120">
        <f>'ADJ_Analisys Rev'!F22*0.014</f>
        <v>0</v>
      </c>
      <c r="AD25" s="120">
        <f>IF($E$12="X",'ADJ_Analisys Rev'!F22*$G$11,0)</f>
        <v>0</v>
      </c>
      <c r="AE25" s="116"/>
      <c r="AF25" s="116"/>
      <c r="AG25" s="117">
        <f t="shared" si="4"/>
        <v>0</v>
      </c>
      <c r="AH25" s="361">
        <f t="shared" ref="AH25" si="44">SUM(AG25:AG26)</f>
        <v>0</v>
      </c>
      <c r="AI25" s="176">
        <f>'ADJ_Analisys Rev'!G22*0.062</f>
        <v>0</v>
      </c>
      <c r="AJ25" s="117">
        <f>'ADJ_Analisys Rev'!G22*0.0145</f>
        <v>0</v>
      </c>
      <c r="AK25" s="117">
        <f>'ADJ_Analisys Rev'!G22*0.014</f>
        <v>0</v>
      </c>
      <c r="AL25" s="117">
        <f>IF( $E$12="X",'ADJ_Analisys Rev'!G22*$G$11,0)</f>
        <v>0</v>
      </c>
      <c r="AM25" s="116"/>
      <c r="AN25" s="116"/>
      <c r="AO25" s="117">
        <f t="shared" si="5"/>
        <v>0</v>
      </c>
      <c r="AP25" s="361">
        <f t="shared" ref="AP25" si="45">SUM(AO25:AO26)</f>
        <v>0</v>
      </c>
      <c r="AQ25" s="175">
        <f>'ADJ_Analisys Rev'!H22*0.062</f>
        <v>0</v>
      </c>
      <c r="AR25" s="117">
        <f>'ADJ_Analisys Rev'!H22*0.0145</f>
        <v>0</v>
      </c>
      <c r="AS25" s="117">
        <f>'ADJ_Analisys Rev'!H22*0.014</f>
        <v>0</v>
      </c>
      <c r="AT25" s="117">
        <f>IF($E$12="X",'ADJ_Analisys Rev'!H22*$G$11,0)</f>
        <v>0</v>
      </c>
      <c r="AU25" s="116"/>
      <c r="AV25" s="116"/>
      <c r="AW25" s="117">
        <f t="shared" si="6"/>
        <v>0</v>
      </c>
      <c r="AX25" s="361">
        <f t="shared" ref="AX25" si="46">SUM(AW25:AW26)</f>
        <v>0</v>
      </c>
      <c r="AY25" s="175">
        <f>'ADJ_Analisys Rev'!I22*0.062</f>
        <v>0</v>
      </c>
      <c r="AZ25" s="117">
        <f>'ADJ_Analisys Rev'!I22*0.0145</f>
        <v>0</v>
      </c>
      <c r="BA25" s="117">
        <f>'ADJ_Analisys Rev'!I22*0.014</f>
        <v>0</v>
      </c>
      <c r="BB25" s="117">
        <f>IF($E$12="X",'ADJ_Analisys Rev'!I22*$G$11,0)</f>
        <v>0</v>
      </c>
      <c r="BC25" s="116"/>
      <c r="BD25" s="116"/>
      <c r="BE25" s="117">
        <f t="shared" si="7"/>
        <v>0</v>
      </c>
      <c r="BF25" s="361">
        <f t="shared" ref="BF25" si="47">SUM(BE25:BE26)</f>
        <v>0</v>
      </c>
      <c r="BG25" s="175">
        <f>'ADJ_Analisys Rev'!J22*0.062</f>
        <v>0</v>
      </c>
      <c r="BH25" s="117">
        <f>'ADJ_Analisys Rev'!J22*0.0145</f>
        <v>0</v>
      </c>
      <c r="BI25" s="117">
        <f>'ADJ_Analisys Rev'!J22*0.014</f>
        <v>0</v>
      </c>
      <c r="BJ25" s="117">
        <f>IF($E$12="X",'ADJ_Analisys Rev'!J22*$G$11,0)</f>
        <v>0</v>
      </c>
      <c r="BK25" s="116"/>
      <c r="BL25" s="116"/>
      <c r="BM25" s="117">
        <f t="shared" si="8"/>
        <v>0</v>
      </c>
      <c r="BN25" s="361">
        <f t="shared" ref="BN25" si="48">SUM(BM25:BM26)</f>
        <v>0</v>
      </c>
      <c r="BO25" s="175">
        <f>'ADJ_Analisys Rev'!K22*0.062</f>
        <v>62</v>
      </c>
      <c r="BP25" s="117">
        <f>'ADJ_Analisys Rev'!K22*0.0145</f>
        <v>14.5</v>
      </c>
      <c r="BQ25" s="117">
        <f>'ADJ_Analisys Rev'!K22*0.014</f>
        <v>14</v>
      </c>
      <c r="BR25" s="117">
        <f>IF($E$12="X",'ADJ_Analisys Rev'!K22*$G$11,0)</f>
        <v>200</v>
      </c>
      <c r="BS25" s="116"/>
      <c r="BT25" s="116"/>
      <c r="BU25" s="117">
        <f t="shared" si="9"/>
        <v>290.5</v>
      </c>
      <c r="BV25" s="361">
        <f t="shared" ref="BV25" si="49">SUM(BU25:BU26)</f>
        <v>581</v>
      </c>
      <c r="BW25" s="175">
        <f>'ADJ_Analisys Rev'!L22*0.062</f>
        <v>0</v>
      </c>
      <c r="BX25" s="117">
        <f>'ADJ_Analisys Rev'!L22*0.0145</f>
        <v>0</v>
      </c>
      <c r="BY25" s="117">
        <f>'ADJ_Analisys Rev'!L22*0.014</f>
        <v>0</v>
      </c>
      <c r="BZ25" s="117">
        <f>IF($E$12="X",'ADJ_Analisys Rev'!L22*$G$11,0)</f>
        <v>0</v>
      </c>
      <c r="CA25" s="116"/>
      <c r="CB25" s="116"/>
      <c r="CC25" s="117">
        <f t="shared" si="10"/>
        <v>0</v>
      </c>
      <c r="CD25" s="361">
        <f t="shared" ref="CD25" si="50">SUM(CC25:CC26)</f>
        <v>0</v>
      </c>
      <c r="CF25" s="264"/>
      <c r="CG25" s="265"/>
    </row>
    <row r="26" spans="1:85" x14ac:dyDescent="0.3">
      <c r="A26" s="80" t="str">
        <f t="shared" si="0"/>
        <v>30-NOV-19</v>
      </c>
      <c r="B26" s="174" t="str">
        <f t="shared" si="0"/>
        <v>22 Semi-Month 2019</v>
      </c>
      <c r="C26" s="175">
        <f>'ADJ_Analisys Rev'!C23*0.062</f>
        <v>0</v>
      </c>
      <c r="D26" s="117">
        <f>'ADJ_Analisys Rev'!C23*0.0145</f>
        <v>0</v>
      </c>
      <c r="E26" s="117">
        <f>'ADJ_Analisys Rev'!C23*0.014</f>
        <v>0</v>
      </c>
      <c r="F26" s="117">
        <f>IF($E$12="X",'ADJ_Analisys Rev'!C23*$G$11,0)</f>
        <v>0</v>
      </c>
      <c r="G26" s="116"/>
      <c r="H26" s="230"/>
      <c r="I26" s="117">
        <f t="shared" si="1"/>
        <v>0</v>
      </c>
      <c r="J26" s="362"/>
      <c r="K26" s="175">
        <f>'ADJ_Analisys Rev'!D23*0.062</f>
        <v>0</v>
      </c>
      <c r="L26" s="117">
        <f>'ADJ_Analisys Rev'!D23*0.0145</f>
        <v>0</v>
      </c>
      <c r="M26" s="117">
        <f>'ADJ_Analisys Rev'!D23*0.014</f>
        <v>0</v>
      </c>
      <c r="N26" s="117">
        <f>IF($E$12="X",'ADJ_Analisys Rev'!D23*$G$11,0)</f>
        <v>0</v>
      </c>
      <c r="O26" s="116"/>
      <c r="P26" s="116"/>
      <c r="Q26" s="117">
        <f t="shared" si="2"/>
        <v>0</v>
      </c>
      <c r="R26" s="364"/>
      <c r="S26" s="175">
        <f>'ADJ_Analisys Rev'!E23*0.062</f>
        <v>0</v>
      </c>
      <c r="T26" s="117">
        <f>'ADJ_Analisys Rev'!E23*0.0145</f>
        <v>0</v>
      </c>
      <c r="U26" s="117">
        <f>'ADJ_Analisys Rev'!E23*0.014</f>
        <v>0</v>
      </c>
      <c r="V26" s="117">
        <f>IF($E$12="X",'ADJ_Analisys Rev'!E23*$G$11,0)</f>
        <v>0</v>
      </c>
      <c r="W26" s="116"/>
      <c r="X26" s="116"/>
      <c r="Y26" s="117">
        <f t="shared" si="3"/>
        <v>0</v>
      </c>
      <c r="Z26" s="362"/>
      <c r="AA26" s="241">
        <f>'ADJ_Analisys Rev'!F23*0.062</f>
        <v>0</v>
      </c>
      <c r="AB26" s="120">
        <f>'ADJ_Analisys Rev'!F23*0.0145</f>
        <v>0</v>
      </c>
      <c r="AC26" s="120">
        <f>'ADJ_Analisys Rev'!F23*0.014</f>
        <v>0</v>
      </c>
      <c r="AD26" s="120">
        <f>IF($E$12="X",'ADJ_Analisys Rev'!F23*$G$11,0)</f>
        <v>0</v>
      </c>
      <c r="AE26" s="116"/>
      <c r="AF26" s="116"/>
      <c r="AG26" s="117">
        <f t="shared" si="4"/>
        <v>0</v>
      </c>
      <c r="AH26" s="362"/>
      <c r="AI26" s="176">
        <f>'ADJ_Analisys Rev'!G23*0.062</f>
        <v>0</v>
      </c>
      <c r="AJ26" s="117">
        <f>'ADJ_Analisys Rev'!G23*0.0145</f>
        <v>0</v>
      </c>
      <c r="AK26" s="117">
        <f>'ADJ_Analisys Rev'!G23*0.014</f>
        <v>0</v>
      </c>
      <c r="AL26" s="117">
        <f>IF( $E$12="X",'ADJ_Analisys Rev'!G23*$G$11,0)</f>
        <v>0</v>
      </c>
      <c r="AM26" s="116"/>
      <c r="AN26" s="116"/>
      <c r="AO26" s="117">
        <f t="shared" si="5"/>
        <v>0</v>
      </c>
      <c r="AP26" s="362"/>
      <c r="AQ26" s="175">
        <f>'ADJ_Analisys Rev'!H23*0.062</f>
        <v>0</v>
      </c>
      <c r="AR26" s="117">
        <f>'ADJ_Analisys Rev'!H23*0.0145</f>
        <v>0</v>
      </c>
      <c r="AS26" s="117">
        <f>'ADJ_Analisys Rev'!H23*0.014</f>
        <v>0</v>
      </c>
      <c r="AT26" s="117">
        <f>IF($E$12="X",'ADJ_Analisys Rev'!H23*$G$11,0)</f>
        <v>0</v>
      </c>
      <c r="AU26" s="116"/>
      <c r="AV26" s="116"/>
      <c r="AW26" s="117">
        <f t="shared" si="6"/>
        <v>0</v>
      </c>
      <c r="AX26" s="362"/>
      <c r="AY26" s="175">
        <f>'ADJ_Analisys Rev'!I23*0.062</f>
        <v>0</v>
      </c>
      <c r="AZ26" s="117">
        <f>'ADJ_Analisys Rev'!I23*0.0145</f>
        <v>0</v>
      </c>
      <c r="BA26" s="117">
        <f>'ADJ_Analisys Rev'!I23*0.014</f>
        <v>0</v>
      </c>
      <c r="BB26" s="117">
        <f>IF($E$12="X",'ADJ_Analisys Rev'!I23*$G$11,0)</f>
        <v>0</v>
      </c>
      <c r="BC26" s="116"/>
      <c r="BD26" s="116"/>
      <c r="BE26" s="117">
        <f t="shared" si="7"/>
        <v>0</v>
      </c>
      <c r="BF26" s="362"/>
      <c r="BG26" s="175">
        <f>'ADJ_Analisys Rev'!J23*0.062</f>
        <v>0</v>
      </c>
      <c r="BH26" s="117">
        <f>'ADJ_Analisys Rev'!J23*0.0145</f>
        <v>0</v>
      </c>
      <c r="BI26" s="117">
        <f>'ADJ_Analisys Rev'!J23*0.014</f>
        <v>0</v>
      </c>
      <c r="BJ26" s="117">
        <f>IF($E$12="X",'ADJ_Analisys Rev'!J23*$G$11,0)</f>
        <v>0</v>
      </c>
      <c r="BK26" s="116"/>
      <c r="BL26" s="116"/>
      <c r="BM26" s="117">
        <f t="shared" si="8"/>
        <v>0</v>
      </c>
      <c r="BN26" s="362"/>
      <c r="BO26" s="175">
        <f>'ADJ_Analisys Rev'!K23*0.062</f>
        <v>62</v>
      </c>
      <c r="BP26" s="117">
        <f>'ADJ_Analisys Rev'!K23*0.0145</f>
        <v>14.5</v>
      </c>
      <c r="BQ26" s="117">
        <f>'ADJ_Analisys Rev'!K23*0.014</f>
        <v>14</v>
      </c>
      <c r="BR26" s="117">
        <f>IF($E$12="X",'ADJ_Analisys Rev'!K23*$G$11,0)</f>
        <v>200</v>
      </c>
      <c r="BS26" s="116"/>
      <c r="BT26" s="116"/>
      <c r="BU26" s="117">
        <f t="shared" si="9"/>
        <v>290.5</v>
      </c>
      <c r="BV26" s="362"/>
      <c r="BW26" s="175">
        <f>'ADJ_Analisys Rev'!L23*0.062</f>
        <v>0</v>
      </c>
      <c r="BX26" s="117">
        <f>'ADJ_Analisys Rev'!L23*0.0145</f>
        <v>0</v>
      </c>
      <c r="BY26" s="117">
        <f>'ADJ_Analisys Rev'!L23*0.014</f>
        <v>0</v>
      </c>
      <c r="BZ26" s="117">
        <f>IF($E$12="X",'ADJ_Analisys Rev'!L23*$G$11,0)</f>
        <v>0</v>
      </c>
      <c r="CA26" s="116"/>
      <c r="CB26" s="116"/>
      <c r="CC26" s="117">
        <f t="shared" si="10"/>
        <v>0</v>
      </c>
      <c r="CD26" s="362"/>
      <c r="CF26" s="264"/>
      <c r="CG26" s="265"/>
    </row>
    <row r="27" spans="1:85" x14ac:dyDescent="0.3">
      <c r="A27" s="80" t="str">
        <f t="shared" si="0"/>
        <v>15-DEC-19</v>
      </c>
      <c r="B27" s="174" t="str">
        <f t="shared" si="0"/>
        <v>23 Semi-Month 2019</v>
      </c>
      <c r="C27" s="175">
        <f>'ADJ_Analisys Rev'!C24*0.062</f>
        <v>0</v>
      </c>
      <c r="D27" s="117">
        <f>'ADJ_Analisys Rev'!C24*0.0145</f>
        <v>0</v>
      </c>
      <c r="E27" s="117">
        <f>'ADJ_Analisys Rev'!C24*0.014</f>
        <v>0</v>
      </c>
      <c r="F27" s="117">
        <f>IF($E$12="X",'ADJ_Analisys Rev'!C24*$G$11,0)</f>
        <v>0</v>
      </c>
      <c r="G27" s="116"/>
      <c r="H27" s="230"/>
      <c r="I27" s="117">
        <f t="shared" si="1"/>
        <v>0</v>
      </c>
      <c r="J27" s="361">
        <f t="shared" ref="J27" si="51">SUM(I27:I28)</f>
        <v>0</v>
      </c>
      <c r="K27" s="175">
        <f>'ADJ_Analisys Rev'!D24*0.062</f>
        <v>0</v>
      </c>
      <c r="L27" s="117">
        <f>'ADJ_Analisys Rev'!D24*0.0145</f>
        <v>0</v>
      </c>
      <c r="M27" s="117">
        <f>'ADJ_Analisys Rev'!D24*0.014</f>
        <v>0</v>
      </c>
      <c r="N27" s="117">
        <f>IF($E$12="X",'ADJ_Analisys Rev'!D24*$G$11,0)</f>
        <v>0</v>
      </c>
      <c r="O27" s="116"/>
      <c r="P27" s="116"/>
      <c r="Q27" s="117">
        <f t="shared" si="2"/>
        <v>0</v>
      </c>
      <c r="R27" s="363">
        <f t="shared" ref="R27" si="52">SUM(Q27:Q28)</f>
        <v>0</v>
      </c>
      <c r="S27" s="175">
        <f>'ADJ_Analisys Rev'!E24*0.062</f>
        <v>0</v>
      </c>
      <c r="T27" s="117">
        <f>'ADJ_Analisys Rev'!E24*0.0145</f>
        <v>0</v>
      </c>
      <c r="U27" s="117">
        <f>'ADJ_Analisys Rev'!E24*0.014</f>
        <v>0</v>
      </c>
      <c r="V27" s="117">
        <f>IF($E$12="X",'ADJ_Analisys Rev'!E24*$G$11,0)</f>
        <v>0</v>
      </c>
      <c r="W27" s="116"/>
      <c r="X27" s="116"/>
      <c r="Y27" s="117">
        <f t="shared" si="3"/>
        <v>0</v>
      </c>
      <c r="Z27" s="361">
        <f t="shared" ref="Z27" si="53">SUM(Y27:Y28)</f>
        <v>0</v>
      </c>
      <c r="AA27" s="241">
        <f>'ADJ_Analisys Rev'!F24*0.062</f>
        <v>0</v>
      </c>
      <c r="AB27" s="120">
        <f>'ADJ_Analisys Rev'!F24*0.0145</f>
        <v>0</v>
      </c>
      <c r="AC27" s="120">
        <f>'ADJ_Analisys Rev'!F24*0.014</f>
        <v>0</v>
      </c>
      <c r="AD27" s="120">
        <f>IF($E$12="X",'ADJ_Analisys Rev'!F24*$G$11,0)</f>
        <v>0</v>
      </c>
      <c r="AE27" s="116"/>
      <c r="AF27" s="116"/>
      <c r="AG27" s="117">
        <f t="shared" si="4"/>
        <v>0</v>
      </c>
      <c r="AH27" s="361">
        <f t="shared" ref="AH27" si="54">SUM(AG27:AG28)</f>
        <v>0</v>
      </c>
      <c r="AI27" s="176">
        <f>'ADJ_Analisys Rev'!G24*0.062</f>
        <v>0</v>
      </c>
      <c r="AJ27" s="117">
        <f>'ADJ_Analisys Rev'!G24*0.0145</f>
        <v>0</v>
      </c>
      <c r="AK27" s="117">
        <f>'ADJ_Analisys Rev'!G24*0.014</f>
        <v>0</v>
      </c>
      <c r="AL27" s="117">
        <f>IF( $E$12="X",'ADJ_Analisys Rev'!G24*$G$11,0)</f>
        <v>0</v>
      </c>
      <c r="AM27" s="116"/>
      <c r="AN27" s="116"/>
      <c r="AO27" s="117">
        <f t="shared" si="5"/>
        <v>0</v>
      </c>
      <c r="AP27" s="361">
        <f t="shared" ref="AP27" si="55">SUM(AO27:AO28)</f>
        <v>0</v>
      </c>
      <c r="AQ27" s="175">
        <f>'ADJ_Analisys Rev'!H24*0.062</f>
        <v>0</v>
      </c>
      <c r="AR27" s="117">
        <f>'ADJ_Analisys Rev'!H24*0.0145</f>
        <v>0</v>
      </c>
      <c r="AS27" s="117">
        <f>'ADJ_Analisys Rev'!H24*0.014</f>
        <v>0</v>
      </c>
      <c r="AT27" s="117">
        <f>IF($E$12="X",'ADJ_Analisys Rev'!H24*$G$11,0)</f>
        <v>0</v>
      </c>
      <c r="AU27" s="116"/>
      <c r="AV27" s="116"/>
      <c r="AW27" s="117">
        <f t="shared" si="6"/>
        <v>0</v>
      </c>
      <c r="AX27" s="361">
        <f t="shared" ref="AX27" si="56">SUM(AW27:AW28)</f>
        <v>0</v>
      </c>
      <c r="AY27" s="175">
        <f>'ADJ_Analisys Rev'!I24*0.062</f>
        <v>0</v>
      </c>
      <c r="AZ27" s="117">
        <f>'ADJ_Analisys Rev'!I24*0.0145</f>
        <v>0</v>
      </c>
      <c r="BA27" s="117">
        <f>'ADJ_Analisys Rev'!I24*0.014</f>
        <v>0</v>
      </c>
      <c r="BB27" s="117">
        <f>IF($E$12="X",'ADJ_Analisys Rev'!I24*$G$11,0)</f>
        <v>0</v>
      </c>
      <c r="BC27" s="116"/>
      <c r="BD27" s="116"/>
      <c r="BE27" s="117">
        <f t="shared" si="7"/>
        <v>0</v>
      </c>
      <c r="BF27" s="361">
        <f t="shared" ref="BF27" si="57">SUM(BE27:BE28)</f>
        <v>0</v>
      </c>
      <c r="BG27" s="175">
        <f>'ADJ_Analisys Rev'!J24*0.062</f>
        <v>0</v>
      </c>
      <c r="BH27" s="117">
        <f>'ADJ_Analisys Rev'!J24*0.0145</f>
        <v>0</v>
      </c>
      <c r="BI27" s="117">
        <f>'ADJ_Analisys Rev'!J24*0.014</f>
        <v>0</v>
      </c>
      <c r="BJ27" s="117">
        <f>IF($E$12="X",'ADJ_Analisys Rev'!J24*$G$11,0)</f>
        <v>0</v>
      </c>
      <c r="BK27" s="116"/>
      <c r="BL27" s="116"/>
      <c r="BM27" s="117">
        <f t="shared" si="8"/>
        <v>0</v>
      </c>
      <c r="BN27" s="361">
        <f t="shared" ref="BN27" si="58">SUM(BM27:BM28)</f>
        <v>0</v>
      </c>
      <c r="BO27" s="175">
        <f>'ADJ_Analisys Rev'!K24*0.062</f>
        <v>0</v>
      </c>
      <c r="BP27" s="117">
        <f>'ADJ_Analisys Rev'!K24*0.0145</f>
        <v>0</v>
      </c>
      <c r="BQ27" s="117">
        <f>'ADJ_Analisys Rev'!K24*0.014</f>
        <v>0</v>
      </c>
      <c r="BR27" s="117">
        <f>IF($E$12="X",'ADJ_Analisys Rev'!K24*$G$11,0)</f>
        <v>0</v>
      </c>
      <c r="BS27" s="116"/>
      <c r="BT27" s="116"/>
      <c r="BU27" s="117">
        <f t="shared" si="9"/>
        <v>0</v>
      </c>
      <c r="BV27" s="361">
        <f t="shared" ref="BV27" si="59">SUM(BU27:BU28)</f>
        <v>0</v>
      </c>
      <c r="BW27" s="175">
        <f>'ADJ_Analisys Rev'!L24*0.062</f>
        <v>31</v>
      </c>
      <c r="BX27" s="117">
        <f>'ADJ_Analisys Rev'!L24*0.0145</f>
        <v>7.25</v>
      </c>
      <c r="BY27" s="117">
        <f>'ADJ_Analisys Rev'!L24*0.014</f>
        <v>7</v>
      </c>
      <c r="BZ27" s="117">
        <f>IF($E$12="X",'ADJ_Analisys Rev'!L24*$G$11,0)</f>
        <v>100</v>
      </c>
      <c r="CA27" s="116"/>
      <c r="CB27" s="116"/>
      <c r="CC27" s="117">
        <f t="shared" si="10"/>
        <v>145.25</v>
      </c>
      <c r="CD27" s="361">
        <f t="shared" ref="CD27" si="60">SUM(CC27:CC28)</f>
        <v>290.5</v>
      </c>
      <c r="CF27" s="264"/>
      <c r="CG27" s="265"/>
    </row>
    <row r="28" spans="1:85" x14ac:dyDescent="0.3">
      <c r="A28" s="80" t="str">
        <f t="shared" si="0"/>
        <v>31-DEC-19</v>
      </c>
      <c r="B28" s="174" t="str">
        <f t="shared" si="0"/>
        <v>24 Semi-Month 2019</v>
      </c>
      <c r="C28" s="175">
        <f>'ADJ_Analisys Rev'!C25*0.062</f>
        <v>0</v>
      </c>
      <c r="D28" s="117">
        <f>'ADJ_Analisys Rev'!C25*0.0145</f>
        <v>0</v>
      </c>
      <c r="E28" s="117">
        <f>'ADJ_Analisys Rev'!C25*0.014</f>
        <v>0</v>
      </c>
      <c r="F28" s="117">
        <f>IF($E$12="X",'ADJ_Analisys Rev'!C25*$G$11,0)</f>
        <v>0</v>
      </c>
      <c r="G28" s="116"/>
      <c r="H28" s="230"/>
      <c r="I28" s="117">
        <f t="shared" si="1"/>
        <v>0</v>
      </c>
      <c r="J28" s="362"/>
      <c r="K28" s="175">
        <f>'ADJ_Analisys Rev'!D25*0.062</f>
        <v>0</v>
      </c>
      <c r="L28" s="117">
        <f>'ADJ_Analisys Rev'!D25*0.0145</f>
        <v>0</v>
      </c>
      <c r="M28" s="117">
        <f>'ADJ_Analisys Rev'!D25*0.014</f>
        <v>0</v>
      </c>
      <c r="N28" s="117">
        <f>IF($E$12="X",'ADJ_Analisys Rev'!D25*$G$11,0)</f>
        <v>0</v>
      </c>
      <c r="O28" s="116"/>
      <c r="P28" s="116"/>
      <c r="Q28" s="117">
        <f t="shared" si="2"/>
        <v>0</v>
      </c>
      <c r="R28" s="364"/>
      <c r="S28" s="175">
        <f>'ADJ_Analisys Rev'!E25*0.062</f>
        <v>0</v>
      </c>
      <c r="T28" s="117">
        <f>'ADJ_Analisys Rev'!E25*0.0145</f>
        <v>0</v>
      </c>
      <c r="U28" s="117">
        <f>'ADJ_Analisys Rev'!E25*0.014</f>
        <v>0</v>
      </c>
      <c r="V28" s="117">
        <f>IF($E$12="X",'ADJ_Analisys Rev'!E25*$G$11,0)</f>
        <v>0</v>
      </c>
      <c r="W28" s="116"/>
      <c r="X28" s="116"/>
      <c r="Y28" s="117">
        <f t="shared" si="3"/>
        <v>0</v>
      </c>
      <c r="Z28" s="362"/>
      <c r="AA28" s="241">
        <f>'ADJ_Analisys Rev'!F25*0.062</f>
        <v>0</v>
      </c>
      <c r="AB28" s="120">
        <f>'ADJ_Analisys Rev'!F25*0.0145</f>
        <v>0</v>
      </c>
      <c r="AC28" s="120">
        <f>'ADJ_Analisys Rev'!F25*0.014</f>
        <v>0</v>
      </c>
      <c r="AD28" s="120">
        <f>IF($E$12="X",'ADJ_Analisys Rev'!F25*$G$11,0)</f>
        <v>0</v>
      </c>
      <c r="AE28" s="116"/>
      <c r="AF28" s="116"/>
      <c r="AG28" s="117">
        <f t="shared" si="4"/>
        <v>0</v>
      </c>
      <c r="AH28" s="362"/>
      <c r="AI28" s="176">
        <f>'ADJ_Analisys Rev'!G25*0.062</f>
        <v>0</v>
      </c>
      <c r="AJ28" s="117">
        <f>'ADJ_Analisys Rev'!G25*0.0145</f>
        <v>0</v>
      </c>
      <c r="AK28" s="117">
        <f>'ADJ_Analisys Rev'!G25*0.014</f>
        <v>0</v>
      </c>
      <c r="AL28" s="117">
        <f>IF( $E$12="X",'ADJ_Analisys Rev'!G25*$G$11,0)</f>
        <v>0</v>
      </c>
      <c r="AM28" s="116"/>
      <c r="AN28" s="116"/>
      <c r="AO28" s="117">
        <f t="shared" si="5"/>
        <v>0</v>
      </c>
      <c r="AP28" s="362"/>
      <c r="AQ28" s="175">
        <f>'ADJ_Analisys Rev'!H25*0.062</f>
        <v>0</v>
      </c>
      <c r="AR28" s="117">
        <f>'ADJ_Analisys Rev'!H25*0.0145</f>
        <v>0</v>
      </c>
      <c r="AS28" s="117">
        <f>'ADJ_Analisys Rev'!H25*0.014</f>
        <v>0</v>
      </c>
      <c r="AT28" s="117">
        <f>IF($E$12="X",'ADJ_Analisys Rev'!H25*$G$11,0)</f>
        <v>0</v>
      </c>
      <c r="AU28" s="116"/>
      <c r="AV28" s="116"/>
      <c r="AW28" s="117">
        <f t="shared" si="6"/>
        <v>0</v>
      </c>
      <c r="AX28" s="362"/>
      <c r="AY28" s="175">
        <f>'ADJ_Analisys Rev'!I25*0.062</f>
        <v>0</v>
      </c>
      <c r="AZ28" s="117">
        <f>'ADJ_Analisys Rev'!I25*0.0145</f>
        <v>0</v>
      </c>
      <c r="BA28" s="117">
        <f>'ADJ_Analisys Rev'!I25*0.014</f>
        <v>0</v>
      </c>
      <c r="BB28" s="117">
        <f>IF($E$12="X",'ADJ_Analisys Rev'!I25*$G$11,0)</f>
        <v>0</v>
      </c>
      <c r="BC28" s="116"/>
      <c r="BD28" s="116"/>
      <c r="BE28" s="117">
        <f t="shared" si="7"/>
        <v>0</v>
      </c>
      <c r="BF28" s="362"/>
      <c r="BG28" s="175">
        <f>'ADJ_Analisys Rev'!J25*0.062</f>
        <v>0</v>
      </c>
      <c r="BH28" s="117">
        <f>'ADJ_Analisys Rev'!J25*0.0145</f>
        <v>0</v>
      </c>
      <c r="BI28" s="117">
        <f>'ADJ_Analisys Rev'!J25*0.014</f>
        <v>0</v>
      </c>
      <c r="BJ28" s="117">
        <f>IF($E$12="X",'ADJ_Analisys Rev'!J25*$G$11,0)</f>
        <v>0</v>
      </c>
      <c r="BK28" s="116"/>
      <c r="BL28" s="116"/>
      <c r="BM28" s="117">
        <f t="shared" si="8"/>
        <v>0</v>
      </c>
      <c r="BN28" s="362"/>
      <c r="BO28" s="175">
        <f>'ADJ_Analisys Rev'!K25*0.062</f>
        <v>0</v>
      </c>
      <c r="BP28" s="117">
        <f>'ADJ_Analisys Rev'!K25*0.0145</f>
        <v>0</v>
      </c>
      <c r="BQ28" s="117">
        <f>'ADJ_Analisys Rev'!K25*0.014</f>
        <v>0</v>
      </c>
      <c r="BR28" s="117">
        <f>IF($E$12="X",'ADJ_Analisys Rev'!K25*$G$11,0)</f>
        <v>0</v>
      </c>
      <c r="BS28" s="116"/>
      <c r="BT28" s="116"/>
      <c r="BU28" s="117">
        <f t="shared" si="9"/>
        <v>0</v>
      </c>
      <c r="BV28" s="362"/>
      <c r="BW28" s="175">
        <f>'ADJ_Analisys Rev'!L25*0.062</f>
        <v>31</v>
      </c>
      <c r="BX28" s="117">
        <f>'ADJ_Analisys Rev'!L25*0.0145</f>
        <v>7.25</v>
      </c>
      <c r="BY28" s="117">
        <f>'ADJ_Analisys Rev'!L25*0.014</f>
        <v>7</v>
      </c>
      <c r="BZ28" s="117">
        <f>IF($E$12="X",'ADJ_Analisys Rev'!L25*$G$11,0)</f>
        <v>100</v>
      </c>
      <c r="CA28" s="116"/>
      <c r="CB28" s="116"/>
      <c r="CC28" s="117">
        <f t="shared" si="10"/>
        <v>145.25</v>
      </c>
      <c r="CD28" s="362"/>
      <c r="CF28" s="264"/>
      <c r="CG28" s="265"/>
    </row>
    <row r="29" spans="1:85" x14ac:dyDescent="0.3">
      <c r="A29" s="13"/>
      <c r="B29" s="80"/>
      <c r="C29" s="175"/>
      <c r="D29" s="117"/>
      <c r="E29" s="117"/>
      <c r="F29" s="117"/>
      <c r="G29" s="117"/>
      <c r="H29" s="231"/>
      <c r="I29" s="117"/>
      <c r="J29" s="226"/>
      <c r="K29" s="175"/>
      <c r="L29" s="117"/>
      <c r="M29" s="117"/>
      <c r="N29" s="117"/>
      <c r="O29" s="117"/>
      <c r="P29" s="117"/>
      <c r="Q29" s="117"/>
      <c r="R29" s="226"/>
      <c r="S29" s="175"/>
      <c r="T29" s="117"/>
      <c r="U29" s="117"/>
      <c r="V29" s="117"/>
      <c r="W29" s="117"/>
      <c r="X29" s="231"/>
      <c r="Y29" s="117"/>
      <c r="Z29" s="237"/>
      <c r="AA29" s="241"/>
      <c r="AB29" s="120"/>
      <c r="AC29" s="120"/>
      <c r="AD29" s="120"/>
      <c r="AE29" s="117"/>
      <c r="AF29" s="231"/>
      <c r="AG29" s="117"/>
      <c r="AH29" s="237"/>
      <c r="AI29" s="176"/>
      <c r="AJ29" s="117"/>
      <c r="AK29" s="117"/>
      <c r="AL29" s="117"/>
      <c r="AM29" s="117"/>
      <c r="AN29" s="231"/>
      <c r="AO29" s="117"/>
      <c r="AP29" s="237"/>
      <c r="AQ29" s="175"/>
      <c r="AR29" s="117"/>
      <c r="AS29" s="117"/>
      <c r="AT29" s="117"/>
      <c r="AU29" s="117"/>
      <c r="AV29" s="231"/>
      <c r="AW29" s="117"/>
      <c r="AX29" s="237"/>
      <c r="AY29" s="175"/>
      <c r="AZ29" s="117"/>
      <c r="BA29" s="117"/>
      <c r="BB29" s="117"/>
      <c r="BC29" s="117"/>
      <c r="BD29" s="231"/>
      <c r="BE29" s="117"/>
      <c r="BF29" s="237"/>
      <c r="BG29" s="175"/>
      <c r="BH29" s="117"/>
      <c r="BI29" s="117"/>
      <c r="BJ29" s="117"/>
      <c r="BK29" s="117"/>
      <c r="BL29" s="231"/>
      <c r="BM29" s="117"/>
      <c r="BN29" s="237"/>
      <c r="BO29" s="175"/>
      <c r="BP29" s="117"/>
      <c r="BQ29" s="117"/>
      <c r="BR29" s="117"/>
      <c r="BS29" s="117"/>
      <c r="BT29" s="231"/>
      <c r="BU29" s="117"/>
      <c r="BV29" s="237"/>
      <c r="BW29" s="175"/>
      <c r="BX29" s="117"/>
      <c r="BY29" s="117"/>
      <c r="BZ29" s="117"/>
      <c r="CA29" s="117"/>
      <c r="CB29" s="231"/>
      <c r="CC29" s="117"/>
      <c r="CD29" s="237"/>
    </row>
    <row r="30" spans="1:85" x14ac:dyDescent="0.3">
      <c r="A30" s="216" t="s">
        <v>121</v>
      </c>
      <c r="B30" s="217"/>
      <c r="C30" s="175">
        <f>SUM(C17:C29)</f>
        <v>107.14840000000001</v>
      </c>
      <c r="D30" s="117">
        <f t="shared" ref="D30" si="61">SUM(D17:D29)</f>
        <v>25.058900000000001</v>
      </c>
      <c r="E30" s="117">
        <f t="shared" ref="E30" si="62">SUM(E17:E29)</f>
        <v>24.194800000000001</v>
      </c>
      <c r="F30" s="117">
        <f t="shared" ref="F30" si="63">SUM(F17:F29)</f>
        <v>345.64000000000004</v>
      </c>
      <c r="G30" s="117">
        <f t="shared" ref="G30" si="64">SUM(G17:G29)</f>
        <v>0</v>
      </c>
      <c r="H30" s="231">
        <f t="shared" ref="H30" si="65">SUM(H17:H29)</f>
        <v>0</v>
      </c>
      <c r="I30" s="117">
        <f t="shared" ref="I30" si="66">SUM(I17:I29)</f>
        <v>502.04210000000006</v>
      </c>
      <c r="J30" s="225">
        <f>SUM(J17:J29)</f>
        <v>502.04210000000006</v>
      </c>
      <c r="K30" s="175">
        <f>SUM(K17:K29)</f>
        <v>75.713160000000002</v>
      </c>
      <c r="L30" s="117">
        <f t="shared" ref="L30" si="67">SUM(L17:L29)</f>
        <v>17.70711</v>
      </c>
      <c r="M30" s="117">
        <f t="shared" ref="M30" si="68">SUM(M17:M29)</f>
        <v>17.096520000000002</v>
      </c>
      <c r="N30" s="117">
        <f t="shared" ref="N30" si="69">SUM(N17:N29)</f>
        <v>244.23600000000002</v>
      </c>
      <c r="O30" s="117">
        <f t="shared" ref="O30" si="70">SUM(O17:O29)</f>
        <v>3</v>
      </c>
      <c r="P30" s="231">
        <f t="shared" ref="P30" si="71">SUM(P17:P29)</f>
        <v>4</v>
      </c>
      <c r="Q30" s="117">
        <f t="shared" ref="Q30" si="72">SUM(Q17:Q29)</f>
        <v>361.75279</v>
      </c>
      <c r="R30" s="225">
        <f>SUM(R17:R29)</f>
        <v>361.75279</v>
      </c>
      <c r="S30" s="175">
        <f>SUM(S17:S29)</f>
        <v>186</v>
      </c>
      <c r="T30" s="117">
        <f t="shared" ref="T30" si="73">SUM(T17:T29)</f>
        <v>43.5</v>
      </c>
      <c r="U30" s="117">
        <f t="shared" ref="U30" si="74">SUM(U17:U29)</f>
        <v>42</v>
      </c>
      <c r="V30" s="117">
        <f t="shared" ref="V30" si="75">SUM(V17:V29)</f>
        <v>600</v>
      </c>
      <c r="W30" s="117">
        <f t="shared" ref="W30" si="76">SUM(W17:W29)</f>
        <v>5</v>
      </c>
      <c r="X30" s="231">
        <f t="shared" ref="X30" si="77">SUM(X17:X29)</f>
        <v>6</v>
      </c>
      <c r="Y30" s="117">
        <f t="shared" ref="Y30" si="78">SUM(Y17:Y29)</f>
        <v>882.5</v>
      </c>
      <c r="Z30" s="225">
        <f>SUM(Z17:Z29)</f>
        <v>882.5</v>
      </c>
      <c r="AA30" s="175">
        <f>SUM(AA17:AA29)</f>
        <v>126.18302</v>
      </c>
      <c r="AB30" s="117">
        <f t="shared" ref="AB30" si="79">SUM(AB17:AB29)</f>
        <v>29.510545</v>
      </c>
      <c r="AC30" s="117">
        <f t="shared" ref="AC30" si="80">SUM(AC17:AC29)</f>
        <v>28.492940000000004</v>
      </c>
      <c r="AD30" s="117">
        <f t="shared" ref="AD30" si="81">SUM(AD17:AD29)</f>
        <v>407.04200000000003</v>
      </c>
      <c r="AE30" s="117">
        <f t="shared" ref="AE30" si="82">SUM(AE17:AE29)</f>
        <v>7</v>
      </c>
      <c r="AF30" s="231">
        <f t="shared" ref="AF30" si="83">SUM(AF17:AF29)</f>
        <v>8</v>
      </c>
      <c r="AG30" s="117">
        <f t="shared" ref="AG30" si="84">SUM(AG17:AG29)</f>
        <v>606.22850500000004</v>
      </c>
      <c r="AH30" s="225">
        <f>SUM(AH17:AH29)</f>
        <v>606.22850500000004</v>
      </c>
      <c r="AI30" s="175">
        <f>SUM(AI17:AI29)</f>
        <v>75.713160000000002</v>
      </c>
      <c r="AJ30" s="117">
        <f t="shared" ref="AJ30" si="85">SUM(AJ17:AJ29)</f>
        <v>17.70711</v>
      </c>
      <c r="AK30" s="117">
        <f t="shared" ref="AK30" si="86">SUM(AK17:AK29)</f>
        <v>17.096520000000002</v>
      </c>
      <c r="AL30" s="117">
        <f t="shared" ref="AL30" si="87">SUM(AL17:AL29)</f>
        <v>244.23600000000002</v>
      </c>
      <c r="AM30" s="117">
        <f t="shared" ref="AM30" si="88">SUM(AM17:AM29)</f>
        <v>10</v>
      </c>
      <c r="AN30" s="231">
        <f t="shared" ref="AN30" si="89">SUM(AN17:AN29)</f>
        <v>12</v>
      </c>
      <c r="AO30" s="117">
        <f t="shared" ref="AO30" si="90">SUM(AO17:AO29)</f>
        <v>376.75279</v>
      </c>
      <c r="AP30" s="225">
        <f>SUM(AP17:AP29)</f>
        <v>376.75279</v>
      </c>
      <c r="AQ30" s="175">
        <f>SUM(AQ17:AQ29)</f>
        <v>18.600000000000001</v>
      </c>
      <c r="AR30" s="117">
        <f t="shared" ref="AR30" si="91">SUM(AR17:AR29)</f>
        <v>4.3500000000000005</v>
      </c>
      <c r="AS30" s="117">
        <f t="shared" ref="AS30" si="92">SUM(AS17:AS29)</f>
        <v>4.2</v>
      </c>
      <c r="AT30" s="117">
        <f t="shared" ref="AT30" si="93">SUM(AT17:AT29)</f>
        <v>60</v>
      </c>
      <c r="AU30" s="117">
        <f t="shared" ref="AU30" si="94">SUM(AU17:AU29)</f>
        <v>13</v>
      </c>
      <c r="AV30" s="231">
        <f t="shared" ref="AV30" si="95">SUM(AV17:AV29)</f>
        <v>14</v>
      </c>
      <c r="AW30" s="117">
        <f t="shared" ref="AW30" si="96">SUM(AW17:AW29)</f>
        <v>114.15</v>
      </c>
      <c r="AX30" s="225">
        <f>SUM(AX17:AX29)</f>
        <v>114.15</v>
      </c>
      <c r="AY30" s="175">
        <f>SUM(AY17:AY29)</f>
        <v>26.04</v>
      </c>
      <c r="AZ30" s="117">
        <f t="shared" ref="AZ30" si="97">SUM(AZ17:AZ29)</f>
        <v>6.0900000000000007</v>
      </c>
      <c r="BA30" s="117">
        <f t="shared" ref="BA30" si="98">SUM(BA17:BA29)</f>
        <v>5.88</v>
      </c>
      <c r="BB30" s="117">
        <f t="shared" ref="BB30" si="99">SUM(BB17:BB29)</f>
        <v>84</v>
      </c>
      <c r="BC30" s="117">
        <f t="shared" ref="BC30" si="100">SUM(BC17:BC29)</f>
        <v>15</v>
      </c>
      <c r="BD30" s="231">
        <f t="shared" ref="BD30" si="101">SUM(BD17:BD29)</f>
        <v>16</v>
      </c>
      <c r="BE30" s="117">
        <f t="shared" ref="BE30" si="102">SUM(BE17:BE29)</f>
        <v>153.01</v>
      </c>
      <c r="BF30" s="225">
        <f>SUM(BF17:BF29)</f>
        <v>153.01</v>
      </c>
      <c r="BG30" s="175">
        <f>SUM(BG17:BG29)</f>
        <v>49.6</v>
      </c>
      <c r="BH30" s="117">
        <f t="shared" ref="BH30" si="103">SUM(BH17:BH29)</f>
        <v>11.600000000000001</v>
      </c>
      <c r="BI30" s="117">
        <f t="shared" ref="BI30" si="104">SUM(BI17:BI29)</f>
        <v>11.200000000000001</v>
      </c>
      <c r="BJ30" s="117">
        <f t="shared" ref="BJ30" si="105">SUM(BJ17:BJ29)</f>
        <v>160</v>
      </c>
      <c r="BK30" s="117">
        <f t="shared" ref="BK30" si="106">SUM(BK17:BK29)</f>
        <v>17</v>
      </c>
      <c r="BL30" s="231">
        <f t="shared" ref="BL30" si="107">SUM(BL17:BL29)</f>
        <v>18</v>
      </c>
      <c r="BM30" s="117">
        <f t="shared" ref="BM30" si="108">SUM(BM17:BM29)</f>
        <v>267.39999999999998</v>
      </c>
      <c r="BN30" s="225">
        <f>SUM(BN17:BN29)</f>
        <v>267.39999999999998</v>
      </c>
      <c r="BO30" s="175">
        <f>SUM(BO17:BO29)</f>
        <v>124</v>
      </c>
      <c r="BP30" s="117">
        <f t="shared" ref="BP30" si="109">SUM(BP17:BP29)</f>
        <v>29</v>
      </c>
      <c r="BQ30" s="117">
        <f t="shared" ref="BQ30" si="110">SUM(BQ17:BQ29)</f>
        <v>28</v>
      </c>
      <c r="BR30" s="117">
        <f t="shared" ref="BR30" si="111">SUM(BR17:BR29)</f>
        <v>400</v>
      </c>
      <c r="BS30" s="117">
        <f t="shared" ref="BS30" si="112">SUM(BS17:BS29)</f>
        <v>19</v>
      </c>
      <c r="BT30" s="231">
        <f t="shared" ref="BT30" si="113">SUM(BT17:BT29)</f>
        <v>20</v>
      </c>
      <c r="BU30" s="117">
        <f t="shared" ref="BU30" si="114">SUM(BU17:BU29)</f>
        <v>620</v>
      </c>
      <c r="BV30" s="225">
        <f>SUM(BV17:BV29)</f>
        <v>620</v>
      </c>
      <c r="BW30" s="175">
        <f>SUM(BW17:BW29)</f>
        <v>62</v>
      </c>
      <c r="BX30" s="117">
        <f t="shared" ref="BX30" si="115">SUM(BX17:BX29)</f>
        <v>14.5</v>
      </c>
      <c r="BY30" s="117">
        <f t="shared" ref="BY30" si="116">SUM(BY17:BY29)</f>
        <v>14</v>
      </c>
      <c r="BZ30" s="117">
        <f t="shared" ref="BZ30" si="117">SUM(BZ17:BZ29)</f>
        <v>200</v>
      </c>
      <c r="CA30" s="117">
        <f t="shared" ref="CA30" si="118">SUM(CA17:CA29)</f>
        <v>21</v>
      </c>
      <c r="CB30" s="231">
        <f t="shared" ref="CB30" si="119">SUM(CB17:CB29)</f>
        <v>22</v>
      </c>
      <c r="CC30" s="117">
        <f t="shared" ref="CC30" si="120">SUM(CC17:CC29)</f>
        <v>333.5</v>
      </c>
      <c r="CD30" s="225">
        <f>SUM(CD17:CD29)</f>
        <v>333.5</v>
      </c>
    </row>
    <row r="31" spans="1:85" ht="15" thickBot="1" x14ac:dyDescent="0.35">
      <c r="A31" s="215"/>
      <c r="B31" s="215"/>
      <c r="C31" s="209"/>
      <c r="D31" s="210"/>
      <c r="E31" s="210"/>
      <c r="F31" s="211">
        <f>IF($E$12="X",'ADJ_Analisys Rev'!O69*$G$11,0)</f>
        <v>0</v>
      </c>
      <c r="G31" s="210"/>
      <c r="H31" s="232"/>
      <c r="I31" s="210"/>
      <c r="J31" s="223"/>
      <c r="K31" s="212"/>
      <c r="L31" s="211"/>
      <c r="M31" s="211"/>
      <c r="N31" s="211"/>
      <c r="O31" s="210"/>
      <c r="P31" s="210"/>
      <c r="Q31" s="210"/>
      <c r="R31" s="223"/>
      <c r="S31" s="212"/>
      <c r="T31" s="211"/>
      <c r="U31" s="211"/>
      <c r="V31" s="211">
        <f>IF($E$12="X",'ADJ_Analisys Rev'!Q69*$G$11,0)</f>
        <v>0</v>
      </c>
      <c r="W31" s="210"/>
      <c r="X31" s="210"/>
      <c r="Y31" s="210"/>
      <c r="Z31" s="238"/>
      <c r="AA31" s="242"/>
      <c r="AB31" s="214"/>
      <c r="AC31" s="214"/>
      <c r="AD31" s="214">
        <f>IF($E$12="X",'ADJ_Analisys Rev'!R69*$G$11,0)</f>
        <v>0</v>
      </c>
      <c r="AE31" s="210"/>
      <c r="AF31" s="210"/>
      <c r="AG31" s="210"/>
      <c r="AH31" s="238"/>
      <c r="AI31" s="213"/>
      <c r="AJ31" s="211"/>
      <c r="AK31" s="211"/>
      <c r="AL31" s="211">
        <f>IF( $E$12="X",'ADJ_Analisys Rev'!S69*$G$11,0)</f>
        <v>0</v>
      </c>
      <c r="AM31" s="210"/>
      <c r="AN31" s="210"/>
      <c r="AO31" s="210"/>
      <c r="AP31" s="238"/>
      <c r="AQ31" s="212"/>
      <c r="AR31" s="211"/>
      <c r="AS31" s="211"/>
      <c r="AT31" s="211">
        <f>IF($E$12="X",'ADJ_Analisys Rev'!T69*$G$11,0)</f>
        <v>0</v>
      </c>
      <c r="AU31" s="210"/>
      <c r="AV31" s="210"/>
      <c r="AW31" s="210"/>
      <c r="AX31" s="238"/>
      <c r="AY31" s="212"/>
      <c r="AZ31" s="211"/>
      <c r="BA31" s="211"/>
      <c r="BB31" s="211">
        <f>IF($E$12="X",'ADJ_Analisys Rev'!U69*$G$11,0)</f>
        <v>0</v>
      </c>
      <c r="BC31" s="210"/>
      <c r="BD31" s="210"/>
      <c r="BE31" s="210"/>
      <c r="BF31" s="238"/>
      <c r="BG31" s="212"/>
      <c r="BH31" s="211"/>
      <c r="BI31" s="211"/>
      <c r="BJ31" s="211">
        <f>IF($E$12="X",'ADJ_Analisys Rev'!V69*$G$11,0)</f>
        <v>0</v>
      </c>
      <c r="BK31" s="210"/>
      <c r="BL31" s="210"/>
      <c r="BM31" s="210"/>
      <c r="BN31" s="238"/>
      <c r="BO31" s="212"/>
      <c r="BP31" s="211"/>
      <c r="BQ31" s="211"/>
      <c r="BR31" s="211">
        <f>IF($E$12="X",'ADJ_Analisys Rev'!W69*$G$11,0)</f>
        <v>0</v>
      </c>
      <c r="BS31" s="210"/>
      <c r="BT31" s="210"/>
      <c r="BU31" s="210"/>
      <c r="BV31" s="238"/>
      <c r="BW31" s="212"/>
      <c r="BX31" s="211"/>
      <c r="BY31" s="211"/>
      <c r="BZ31" s="211"/>
      <c r="CA31" s="210"/>
      <c r="CB31" s="210"/>
      <c r="CC31" s="210"/>
      <c r="CD31" s="238"/>
    </row>
    <row r="32" spans="1:85" s="20" customFormat="1" x14ac:dyDescent="0.3">
      <c r="A32" s="217"/>
      <c r="B32" s="217"/>
      <c r="C32" s="121" t="s">
        <v>153</v>
      </c>
      <c r="D32" s="81"/>
      <c r="E32" s="81"/>
      <c r="F32" s="81"/>
      <c r="G32" s="81"/>
      <c r="H32" s="81"/>
      <c r="I32" s="81"/>
      <c r="J32" s="81"/>
      <c r="K32" s="121" t="s">
        <v>154</v>
      </c>
      <c r="L32" s="81"/>
      <c r="M32" s="81"/>
      <c r="N32" s="81"/>
      <c r="O32" s="81"/>
      <c r="P32" s="81"/>
      <c r="Q32" s="81"/>
      <c r="R32" s="81"/>
      <c r="S32" s="121" t="s">
        <v>155</v>
      </c>
      <c r="T32" s="81"/>
      <c r="U32" s="81"/>
      <c r="V32" s="81"/>
      <c r="W32" s="81"/>
      <c r="X32" s="81"/>
      <c r="Y32" s="81"/>
      <c r="Z32" s="82"/>
      <c r="AA32" s="239" t="s">
        <v>156</v>
      </c>
      <c r="AB32" s="81"/>
      <c r="AC32" s="81"/>
      <c r="AD32" s="81"/>
      <c r="AE32" s="81"/>
      <c r="AF32" s="81"/>
      <c r="AG32" s="81"/>
      <c r="AH32" s="82"/>
      <c r="AI32" s="121" t="s">
        <v>157</v>
      </c>
      <c r="AJ32" s="81"/>
      <c r="AK32" s="81"/>
      <c r="AL32" s="81"/>
      <c r="AM32" s="81"/>
      <c r="AN32" s="81"/>
      <c r="AO32" s="81"/>
      <c r="AP32" s="82"/>
      <c r="AQ32" s="121" t="s">
        <v>158</v>
      </c>
      <c r="AR32" s="81"/>
      <c r="AS32" s="81"/>
      <c r="AT32" s="81"/>
      <c r="AU32" s="81"/>
      <c r="AV32" s="81"/>
      <c r="AW32" s="81"/>
      <c r="AX32" s="82"/>
      <c r="AY32" s="121" t="s">
        <v>159</v>
      </c>
      <c r="AZ32" s="81"/>
      <c r="BA32" s="81"/>
      <c r="BB32" s="81"/>
      <c r="BC32" s="81"/>
      <c r="BD32" s="81"/>
      <c r="BE32" s="81"/>
      <c r="BF32" s="82"/>
      <c r="BG32" s="121" t="s">
        <v>160</v>
      </c>
      <c r="BH32" s="81"/>
      <c r="BI32" s="81"/>
      <c r="BJ32" s="81"/>
      <c r="BK32" s="81"/>
      <c r="BL32" s="81"/>
      <c r="BM32" s="81"/>
      <c r="BN32" s="82"/>
      <c r="BO32" s="121" t="s">
        <v>161</v>
      </c>
      <c r="BP32" s="81"/>
      <c r="BQ32" s="81"/>
      <c r="BR32" s="81"/>
      <c r="BS32" s="81"/>
      <c r="BT32" s="81"/>
      <c r="BU32" s="81"/>
      <c r="BV32" s="82"/>
      <c r="BW32" s="121" t="s">
        <v>162</v>
      </c>
      <c r="BX32" s="81"/>
      <c r="BY32" s="81"/>
      <c r="BZ32" s="81"/>
      <c r="CA32" s="81"/>
      <c r="CB32" s="81"/>
      <c r="CC32" s="81"/>
      <c r="CD32" s="82"/>
    </row>
    <row r="33" spans="1:85" s="20" customFormat="1" x14ac:dyDescent="0.3">
      <c r="A33" s="217"/>
      <c r="B33" s="217"/>
      <c r="C33" s="83" t="str">
        <f>'ADJ_Analisys Rev'!C30</f>
        <v>11</v>
      </c>
      <c r="D33" s="84"/>
      <c r="E33" s="35"/>
      <c r="F33" s="35"/>
      <c r="G33" s="35"/>
      <c r="H33" s="35"/>
      <c r="I33" s="35"/>
      <c r="J33" s="35"/>
      <c r="K33" s="83" t="str">
        <f>'ADJ_Analisys Rev'!D30</f>
        <v>12</v>
      </c>
      <c r="L33" s="84"/>
      <c r="M33" s="35"/>
      <c r="N33" s="35"/>
      <c r="O33" s="35"/>
      <c r="P33" s="35"/>
      <c r="Q33" s="35"/>
      <c r="R33" s="35"/>
      <c r="S33" s="83" t="str">
        <f>'ADJ_Analisys Rev'!E30</f>
        <v>13</v>
      </c>
      <c r="T33" s="84"/>
      <c r="U33" s="35"/>
      <c r="V33" s="35"/>
      <c r="W33" s="35"/>
      <c r="X33" s="35"/>
      <c r="Y33" s="35"/>
      <c r="Z33" s="85"/>
      <c r="AA33" s="83" t="str">
        <f>'ADJ_Analisys Rev'!F30</f>
        <v>14</v>
      </c>
      <c r="AB33" s="84"/>
      <c r="AC33" s="35"/>
      <c r="AD33" s="35"/>
      <c r="AE33" s="35"/>
      <c r="AF33" s="35"/>
      <c r="AG33" s="35"/>
      <c r="AH33" s="85"/>
      <c r="AI33" s="83" t="str">
        <f>'ADJ_Analisys Rev'!G30</f>
        <v>15</v>
      </c>
      <c r="AJ33" s="84"/>
      <c r="AK33" s="35"/>
      <c r="AL33" s="35"/>
      <c r="AM33" s="35"/>
      <c r="AN33" s="35"/>
      <c r="AO33" s="35"/>
      <c r="AP33" s="85"/>
      <c r="AQ33" s="83" t="str">
        <f>'ADJ_Analisys Rev'!H30</f>
        <v>16</v>
      </c>
      <c r="AR33" s="84"/>
      <c r="AS33" s="35"/>
      <c r="AT33" s="35"/>
      <c r="AU33" s="35"/>
      <c r="AV33" s="35"/>
      <c r="AW33" s="35"/>
      <c r="AX33" s="85"/>
      <c r="AY33" s="83" t="str">
        <f>'ADJ_Analisys Rev'!I30</f>
        <v>17</v>
      </c>
      <c r="AZ33" s="84"/>
      <c r="BA33" s="35"/>
      <c r="BB33" s="35"/>
      <c r="BC33" s="35"/>
      <c r="BD33" s="35"/>
      <c r="BE33" s="35"/>
      <c r="BF33" s="85"/>
      <c r="BG33" s="83" t="str">
        <f>'ADJ_Analisys Rev'!J30</f>
        <v>18</v>
      </c>
      <c r="BH33" s="84"/>
      <c r="BI33" s="35"/>
      <c r="BJ33" s="35"/>
      <c r="BK33" s="35"/>
      <c r="BL33" s="35"/>
      <c r="BM33" s="35"/>
      <c r="BN33" s="85"/>
      <c r="BO33" s="83" t="str">
        <f>'ADJ_Analisys Rev'!K30</f>
        <v>19</v>
      </c>
      <c r="BP33" s="84"/>
      <c r="BQ33" s="35"/>
      <c r="BR33" s="35"/>
      <c r="BS33" s="35"/>
      <c r="BT33" s="35"/>
      <c r="BU33" s="35"/>
      <c r="BV33" s="85"/>
      <c r="BW33" s="83" t="str">
        <f>'ADJ_Analisys Rev'!L30</f>
        <v>20</v>
      </c>
      <c r="BX33" s="84"/>
      <c r="BY33" s="35"/>
      <c r="BZ33" s="35"/>
      <c r="CA33" s="35"/>
      <c r="CB33" s="35"/>
      <c r="CC33" s="35"/>
      <c r="CD33" s="85"/>
    </row>
    <row r="34" spans="1:85" s="20" customFormat="1" x14ac:dyDescent="0.3">
      <c r="A34" s="217"/>
      <c r="B34" s="217"/>
      <c r="C34" s="119" t="s">
        <v>46</v>
      </c>
      <c r="D34" s="118" t="s">
        <v>47</v>
      </c>
      <c r="E34" s="118" t="s">
        <v>42</v>
      </c>
      <c r="F34" s="118" t="s">
        <v>48</v>
      </c>
      <c r="G34" s="118" t="s">
        <v>51</v>
      </c>
      <c r="H34" s="229" t="s">
        <v>49</v>
      </c>
      <c r="I34" s="118" t="s">
        <v>123</v>
      </c>
      <c r="J34" s="222" t="s">
        <v>81</v>
      </c>
      <c r="K34" s="119" t="s">
        <v>46</v>
      </c>
      <c r="L34" s="118" t="s">
        <v>47</v>
      </c>
      <c r="M34" s="118" t="s">
        <v>42</v>
      </c>
      <c r="N34" s="118" t="s">
        <v>48</v>
      </c>
      <c r="O34" s="118" t="s">
        <v>51</v>
      </c>
      <c r="P34" s="118" t="s">
        <v>49</v>
      </c>
      <c r="Q34" s="118" t="s">
        <v>123</v>
      </c>
      <c r="R34" s="222" t="s">
        <v>81</v>
      </c>
      <c r="S34" s="119" t="s">
        <v>46</v>
      </c>
      <c r="T34" s="118" t="s">
        <v>47</v>
      </c>
      <c r="U34" s="118" t="s">
        <v>42</v>
      </c>
      <c r="V34" s="118" t="s">
        <v>48</v>
      </c>
      <c r="W34" s="118" t="s">
        <v>51</v>
      </c>
      <c r="X34" s="118" t="s">
        <v>49</v>
      </c>
      <c r="Y34" s="118" t="s">
        <v>123</v>
      </c>
      <c r="Z34" s="236" t="s">
        <v>81</v>
      </c>
      <c r="AA34" s="240" t="s">
        <v>46</v>
      </c>
      <c r="AB34" s="118" t="s">
        <v>47</v>
      </c>
      <c r="AC34" s="118" t="s">
        <v>42</v>
      </c>
      <c r="AD34" s="118" t="s">
        <v>48</v>
      </c>
      <c r="AE34" s="118" t="s">
        <v>51</v>
      </c>
      <c r="AF34" s="118" t="s">
        <v>49</v>
      </c>
      <c r="AG34" s="118" t="s">
        <v>123</v>
      </c>
      <c r="AH34" s="236" t="s">
        <v>81</v>
      </c>
      <c r="AI34" s="118" t="s">
        <v>46</v>
      </c>
      <c r="AJ34" s="118" t="s">
        <v>47</v>
      </c>
      <c r="AK34" s="118" t="s">
        <v>42</v>
      </c>
      <c r="AL34" s="118" t="s">
        <v>48</v>
      </c>
      <c r="AM34" s="118" t="s">
        <v>51</v>
      </c>
      <c r="AN34" s="118" t="s">
        <v>49</v>
      </c>
      <c r="AO34" s="118" t="s">
        <v>123</v>
      </c>
      <c r="AP34" s="236" t="s">
        <v>81</v>
      </c>
      <c r="AQ34" s="118" t="s">
        <v>46</v>
      </c>
      <c r="AR34" s="118" t="s">
        <v>47</v>
      </c>
      <c r="AS34" s="118" t="s">
        <v>42</v>
      </c>
      <c r="AT34" s="118" t="s">
        <v>48</v>
      </c>
      <c r="AU34" s="118" t="s">
        <v>51</v>
      </c>
      <c r="AV34" s="118" t="s">
        <v>49</v>
      </c>
      <c r="AW34" s="118" t="s">
        <v>123</v>
      </c>
      <c r="AX34" s="236" t="s">
        <v>81</v>
      </c>
      <c r="AY34" s="118" t="s">
        <v>46</v>
      </c>
      <c r="AZ34" s="118" t="s">
        <v>47</v>
      </c>
      <c r="BA34" s="118" t="s">
        <v>42</v>
      </c>
      <c r="BB34" s="118" t="s">
        <v>48</v>
      </c>
      <c r="BC34" s="118" t="s">
        <v>51</v>
      </c>
      <c r="BD34" s="118" t="s">
        <v>49</v>
      </c>
      <c r="BE34" s="118" t="s">
        <v>123</v>
      </c>
      <c r="BF34" s="236" t="s">
        <v>81</v>
      </c>
      <c r="BG34" s="118" t="s">
        <v>46</v>
      </c>
      <c r="BH34" s="118" t="s">
        <v>47</v>
      </c>
      <c r="BI34" s="118" t="s">
        <v>42</v>
      </c>
      <c r="BJ34" s="118" t="s">
        <v>48</v>
      </c>
      <c r="BK34" s="118" t="s">
        <v>51</v>
      </c>
      <c r="BL34" s="118" t="s">
        <v>49</v>
      </c>
      <c r="BM34" s="118" t="s">
        <v>123</v>
      </c>
      <c r="BN34" s="236" t="s">
        <v>81</v>
      </c>
      <c r="BO34" s="118" t="s">
        <v>46</v>
      </c>
      <c r="BP34" s="118" t="s">
        <v>47</v>
      </c>
      <c r="BQ34" s="118" t="s">
        <v>42</v>
      </c>
      <c r="BR34" s="118" t="s">
        <v>48</v>
      </c>
      <c r="BS34" s="118" t="s">
        <v>51</v>
      </c>
      <c r="BT34" s="118" t="s">
        <v>49</v>
      </c>
      <c r="BU34" s="118" t="s">
        <v>123</v>
      </c>
      <c r="BV34" s="236" t="s">
        <v>81</v>
      </c>
      <c r="BW34" s="118" t="s">
        <v>46</v>
      </c>
      <c r="BX34" s="118" t="s">
        <v>47</v>
      </c>
      <c r="BY34" s="118" t="s">
        <v>42</v>
      </c>
      <c r="BZ34" s="118" t="s">
        <v>48</v>
      </c>
      <c r="CA34" s="118" t="s">
        <v>51</v>
      </c>
      <c r="CB34" s="118" t="s">
        <v>49</v>
      </c>
      <c r="CC34" s="118" t="s">
        <v>123</v>
      </c>
      <c r="CD34" s="236" t="s">
        <v>81</v>
      </c>
    </row>
    <row r="35" spans="1:85" x14ac:dyDescent="0.3">
      <c r="A35" s="80" t="str">
        <f t="shared" ref="A35:B46" si="121">A75</f>
        <v>15-JAN-20</v>
      </c>
      <c r="B35" s="174" t="str">
        <f t="shared" si="121"/>
        <v>01 Semi-Month 2020</v>
      </c>
      <c r="C35" s="175">
        <f>'ADJ_Analisys Rev'!C32*0.062</f>
        <v>44.2866</v>
      </c>
      <c r="D35" s="117">
        <f>'ADJ_Analisys Rev'!C32*0.0145</f>
        <v>10.35735</v>
      </c>
      <c r="E35" s="117">
        <f>'ADJ_Analisys Rev'!C32*0.014</f>
        <v>10.0002</v>
      </c>
      <c r="F35" s="117">
        <f>IF($E$12="X",'ADJ_Analisys Rev'!C32*$G$11,0)</f>
        <v>142.85999999999999</v>
      </c>
      <c r="G35" s="116"/>
      <c r="H35" s="230"/>
      <c r="I35" s="117">
        <f t="shared" ref="I35:I46" si="122">SUM(C35:H35)</f>
        <v>207.50414999999998</v>
      </c>
      <c r="J35" s="361">
        <f>SUM(I35:I36)</f>
        <v>415.00829999999996</v>
      </c>
      <c r="K35" s="175">
        <f>'ADJ_Analisys Rev'!D32*0.062</f>
        <v>37.857199999999999</v>
      </c>
      <c r="L35" s="117">
        <f>'ADJ_Analisys Rev'!D32*0.0145</f>
        <v>8.8536999999999999</v>
      </c>
      <c r="M35" s="117">
        <f>'ADJ_Analisys Rev'!D32*0.014</f>
        <v>8.5484000000000009</v>
      </c>
      <c r="N35" s="117">
        <f>IF($E$12="X",'ADJ_Analisys Rev'!D32*$G$11,0)</f>
        <v>122.12</v>
      </c>
      <c r="O35" s="116"/>
      <c r="P35" s="116"/>
      <c r="Q35" s="117">
        <f t="shared" ref="Q35:Q46" si="123">SUM(K35:P35)</f>
        <v>177.3793</v>
      </c>
      <c r="R35" s="363">
        <f>SUM(Q35:Q36)</f>
        <v>354.75279</v>
      </c>
      <c r="S35" s="175">
        <f>'ADJ_Analisys Rev'!E32*0.062</f>
        <v>93</v>
      </c>
      <c r="T35" s="117">
        <f>'ADJ_Analisys Rev'!E32*0.0145</f>
        <v>21.75</v>
      </c>
      <c r="U35" s="117">
        <f>'ADJ_Analisys Rev'!E32*0.014</f>
        <v>21</v>
      </c>
      <c r="V35" s="117">
        <f>IF($E$12="X",'ADJ_Analisys Rev'!E32*$G$11,0)</f>
        <v>300</v>
      </c>
      <c r="W35" s="116"/>
      <c r="X35" s="116"/>
      <c r="Y35" s="117">
        <f t="shared" ref="Y35:Y46" si="124">SUM(S35:X35)</f>
        <v>435.75</v>
      </c>
      <c r="Z35" s="361">
        <f>SUM(Y35:Y36)</f>
        <v>871.5</v>
      </c>
      <c r="AA35" s="241">
        <f>'ADJ_Analisys Rev'!F32*0.062</f>
        <v>63.091200000000001</v>
      </c>
      <c r="AB35" s="120">
        <f>'ADJ_Analisys Rev'!F32*0.0145</f>
        <v>14.7552</v>
      </c>
      <c r="AC35" s="120">
        <f>'ADJ_Analisys Rev'!F32*0.014</f>
        <v>14.246400000000001</v>
      </c>
      <c r="AD35" s="120">
        <f>IF($E$12="X",'ADJ_Analisys Rev'!F32*$G$11,0)</f>
        <v>203.52</v>
      </c>
      <c r="AE35" s="116"/>
      <c r="AF35" s="116"/>
      <c r="AG35" s="117">
        <f t="shared" ref="AG35:AG46" si="125">SUM(AA35:AF35)</f>
        <v>295.61279999999999</v>
      </c>
      <c r="AH35" s="361">
        <f>SUM(AG35:AG36)</f>
        <v>591.22850500000004</v>
      </c>
      <c r="AI35" s="176">
        <f>'ADJ_Analisys Rev'!G32*0.062</f>
        <v>37.857199999999999</v>
      </c>
      <c r="AJ35" s="117">
        <f>'ADJ_Analisys Rev'!G32*0.0145</f>
        <v>8.8536999999999999</v>
      </c>
      <c r="AK35" s="117">
        <f>'ADJ_Analisys Rev'!G32*0.014</f>
        <v>8.5484000000000009</v>
      </c>
      <c r="AL35" s="117">
        <f>IF( $E$12="X",'ADJ_Analisys Rev'!G32*$G$11,0)</f>
        <v>122.12</v>
      </c>
      <c r="AM35" s="116"/>
      <c r="AN35" s="116"/>
      <c r="AO35" s="117">
        <f t="shared" ref="AO35:AO46" si="126">SUM(AI35:AN35)</f>
        <v>177.3793</v>
      </c>
      <c r="AP35" s="361">
        <f>SUM(AO35:AO36)</f>
        <v>354.75279</v>
      </c>
      <c r="AQ35" s="175">
        <f>'ADJ_Analisys Rev'!H32*0.062</f>
        <v>0</v>
      </c>
      <c r="AR35" s="117">
        <f>'ADJ_Analisys Rev'!H32*0.0145</f>
        <v>0</v>
      </c>
      <c r="AS35" s="117">
        <f>'ADJ_Analisys Rev'!H32*0.014</f>
        <v>0</v>
      </c>
      <c r="AT35" s="117">
        <f>IF($E$12="X",'ADJ_Analisys Rev'!H32*$G$11,0)</f>
        <v>0</v>
      </c>
      <c r="AU35" s="116"/>
      <c r="AV35" s="116"/>
      <c r="AW35" s="117">
        <f t="shared" ref="AW35:AW46" si="127">SUM(AQ35:AV35)</f>
        <v>0</v>
      </c>
      <c r="AX35" s="361">
        <f>SUM(AW35:AW36)</f>
        <v>0</v>
      </c>
      <c r="AY35" s="175">
        <f>'ADJ_Analisys Rev'!I32*0.062</f>
        <v>0</v>
      </c>
      <c r="AZ35" s="117">
        <f>'ADJ_Analisys Rev'!I32*0.0145</f>
        <v>0</v>
      </c>
      <c r="BA35" s="117">
        <f>'ADJ_Analisys Rev'!I32*0.014</f>
        <v>0</v>
      </c>
      <c r="BB35" s="117">
        <f>IF($E$12="X",'ADJ_Analisys Rev'!I32*$G$11,0)</f>
        <v>0</v>
      </c>
      <c r="BC35" s="116"/>
      <c r="BD35" s="116"/>
      <c r="BE35" s="117">
        <f t="shared" ref="BE35:BE46" si="128">SUM(AY35:BD35)</f>
        <v>0</v>
      </c>
      <c r="BF35" s="361">
        <f>SUM(BE35:BE36)</f>
        <v>0</v>
      </c>
      <c r="BG35" s="175">
        <f>'ADJ_Analisys Rev'!J32*0.062</f>
        <v>0</v>
      </c>
      <c r="BH35" s="117">
        <f>'ADJ_Analisys Rev'!J32*0.0145</f>
        <v>0</v>
      </c>
      <c r="BI35" s="117">
        <f>'ADJ_Analisys Rev'!J32*0.014</f>
        <v>0</v>
      </c>
      <c r="BJ35" s="117">
        <f>IF($E$12="X",'ADJ_Analisys Rev'!J32*$G$11,0)</f>
        <v>0</v>
      </c>
      <c r="BK35" s="116"/>
      <c r="BL35" s="116"/>
      <c r="BM35" s="117">
        <f t="shared" ref="BM35:BM46" si="129">SUM(BG35:BL35)</f>
        <v>0</v>
      </c>
      <c r="BN35" s="361">
        <f>SUM(BM35:BM36)</f>
        <v>0</v>
      </c>
      <c r="BO35" s="175">
        <f>'ADJ_Analisys Rev'!K32*0.062</f>
        <v>0</v>
      </c>
      <c r="BP35" s="117">
        <f>'ADJ_Analisys Rev'!K32*0.0145</f>
        <v>0</v>
      </c>
      <c r="BQ35" s="117">
        <f>'ADJ_Analisys Rev'!K32*0.014</f>
        <v>0</v>
      </c>
      <c r="BR35" s="117">
        <f>IF($E$12="X",'ADJ_Analisys Rev'!K32*$G$11,0)</f>
        <v>0</v>
      </c>
      <c r="BS35" s="116"/>
      <c r="BT35" s="116"/>
      <c r="BU35" s="117">
        <f t="shared" ref="BU35:BU46" si="130">SUM(BO35:BT35)</f>
        <v>0</v>
      </c>
      <c r="BV35" s="361">
        <f>SUM(BU35:BU36)</f>
        <v>0</v>
      </c>
      <c r="BW35" s="175">
        <f>'ADJ_Analisys Rev'!L32*0.062</f>
        <v>0</v>
      </c>
      <c r="BX35" s="117">
        <f>'ADJ_Analisys Rev'!L32*0.0145</f>
        <v>0</v>
      </c>
      <c r="BY35" s="117">
        <f>'ADJ_Analisys Rev'!L32*0.014</f>
        <v>0</v>
      </c>
      <c r="BZ35" s="117">
        <f>IF($E$12="X",'ADJ_Analisys Rev'!L32*$G$11,0)</f>
        <v>0</v>
      </c>
      <c r="CA35" s="116"/>
      <c r="CB35" s="116"/>
      <c r="CC35" s="117">
        <f t="shared" ref="CC35:CC46" si="131">SUM(BW35:CB35)</f>
        <v>0</v>
      </c>
      <c r="CD35" s="361">
        <f>SUM(CC35:CC36)</f>
        <v>0</v>
      </c>
    </row>
    <row r="36" spans="1:85" x14ac:dyDescent="0.3">
      <c r="A36" s="80" t="str">
        <f t="shared" si="121"/>
        <v>31-JAN-20</v>
      </c>
      <c r="B36" s="174" t="str">
        <f t="shared" si="121"/>
        <v>02 Semi-Month 2020</v>
      </c>
      <c r="C36" s="175">
        <f>'ADJ_Analisys Rev'!C33*0.062</f>
        <v>44.2866</v>
      </c>
      <c r="D36" s="117">
        <f>'ADJ_Analisys Rev'!C33*0.0145</f>
        <v>10.35735</v>
      </c>
      <c r="E36" s="117">
        <f>'ADJ_Analisys Rev'!C33*0.014</f>
        <v>10.0002</v>
      </c>
      <c r="F36" s="117">
        <f>IF($E$12="X",'ADJ_Analisys Rev'!C33*$G$11,0)</f>
        <v>142.85999999999999</v>
      </c>
      <c r="G36" s="116"/>
      <c r="H36" s="230"/>
      <c r="I36" s="117">
        <f t="shared" si="122"/>
        <v>207.50414999999998</v>
      </c>
      <c r="J36" s="362"/>
      <c r="K36" s="175">
        <f>'ADJ_Analisys Rev'!D33*0.062</f>
        <v>37.855960000000003</v>
      </c>
      <c r="L36" s="117">
        <f>'ADJ_Analisys Rev'!D33*0.0145</f>
        <v>8.8534100000000002</v>
      </c>
      <c r="M36" s="117">
        <f>'ADJ_Analisys Rev'!D33*0.014</f>
        <v>8.5481200000000008</v>
      </c>
      <c r="N36" s="117">
        <f>IF($E$12="X",'ADJ_Analisys Rev'!D33*$G$11,0)</f>
        <v>122.11600000000001</v>
      </c>
      <c r="O36" s="116"/>
      <c r="P36" s="116"/>
      <c r="Q36" s="117">
        <f t="shared" si="123"/>
        <v>177.37349</v>
      </c>
      <c r="R36" s="364"/>
      <c r="S36" s="175">
        <f>'ADJ_Analisys Rev'!E33*0.062</f>
        <v>93</v>
      </c>
      <c r="T36" s="117">
        <f>'ADJ_Analisys Rev'!E33*0.0145</f>
        <v>21.75</v>
      </c>
      <c r="U36" s="117">
        <f>'ADJ_Analisys Rev'!E33*0.014</f>
        <v>21</v>
      </c>
      <c r="V36" s="117">
        <f>IF($E$12="X",'ADJ_Analisys Rev'!E33*$G$11,0)</f>
        <v>300</v>
      </c>
      <c r="W36" s="116"/>
      <c r="X36" s="116"/>
      <c r="Y36" s="117">
        <f t="shared" si="124"/>
        <v>435.75</v>
      </c>
      <c r="Z36" s="362"/>
      <c r="AA36" s="241">
        <f>'ADJ_Analisys Rev'!F33*0.062</f>
        <v>63.091819999999998</v>
      </c>
      <c r="AB36" s="120">
        <f>'ADJ_Analisys Rev'!F33*0.0145</f>
        <v>14.755345</v>
      </c>
      <c r="AC36" s="120">
        <f>'ADJ_Analisys Rev'!F33*0.014</f>
        <v>14.246540000000001</v>
      </c>
      <c r="AD36" s="120">
        <f>IF($E$12="X",'ADJ_Analisys Rev'!F33*$G$11,0)</f>
        <v>203.52200000000002</v>
      </c>
      <c r="AE36" s="116"/>
      <c r="AF36" s="116"/>
      <c r="AG36" s="117">
        <f t="shared" si="125"/>
        <v>295.61570500000005</v>
      </c>
      <c r="AH36" s="362"/>
      <c r="AI36" s="176">
        <f>'ADJ_Analisys Rev'!G33*0.062</f>
        <v>37.855960000000003</v>
      </c>
      <c r="AJ36" s="117">
        <f>'ADJ_Analisys Rev'!G33*0.0145</f>
        <v>8.8534100000000002</v>
      </c>
      <c r="AK36" s="117">
        <f>'ADJ_Analisys Rev'!G33*0.014</f>
        <v>8.5481200000000008</v>
      </c>
      <c r="AL36" s="117">
        <f>IF( $E$12="X",'ADJ_Analisys Rev'!G33*$G$11,0)</f>
        <v>122.11600000000001</v>
      </c>
      <c r="AM36" s="116"/>
      <c r="AN36" s="116"/>
      <c r="AO36" s="117">
        <f t="shared" si="126"/>
        <v>177.37349</v>
      </c>
      <c r="AP36" s="362"/>
      <c r="AQ36" s="175">
        <f>'ADJ_Analisys Rev'!H33*0.062</f>
        <v>0</v>
      </c>
      <c r="AR36" s="117">
        <f>'ADJ_Analisys Rev'!H33*0.0145</f>
        <v>0</v>
      </c>
      <c r="AS36" s="117">
        <f>'ADJ_Analisys Rev'!H33*0.014</f>
        <v>0</v>
      </c>
      <c r="AT36" s="117">
        <f>IF($E$12="X",'ADJ_Analisys Rev'!H33*$G$11,0)</f>
        <v>0</v>
      </c>
      <c r="AU36" s="116"/>
      <c r="AV36" s="116"/>
      <c r="AW36" s="117">
        <f t="shared" si="127"/>
        <v>0</v>
      </c>
      <c r="AX36" s="362"/>
      <c r="AY36" s="175">
        <f>'ADJ_Analisys Rev'!I33*0.062</f>
        <v>0</v>
      </c>
      <c r="AZ36" s="117">
        <f>'ADJ_Analisys Rev'!I33*0.0145</f>
        <v>0</v>
      </c>
      <c r="BA36" s="117">
        <f>'ADJ_Analisys Rev'!I33*0.014</f>
        <v>0</v>
      </c>
      <c r="BB36" s="117">
        <f>IF($E$12="X",'ADJ_Analisys Rev'!I33*$G$11,0)</f>
        <v>0</v>
      </c>
      <c r="BC36" s="116"/>
      <c r="BD36" s="116"/>
      <c r="BE36" s="117">
        <f t="shared" si="128"/>
        <v>0</v>
      </c>
      <c r="BF36" s="362"/>
      <c r="BG36" s="175">
        <f>'ADJ_Analisys Rev'!J33*0.062</f>
        <v>0</v>
      </c>
      <c r="BH36" s="117">
        <f>'ADJ_Analisys Rev'!J33*0.0145</f>
        <v>0</v>
      </c>
      <c r="BI36" s="117">
        <f>'ADJ_Analisys Rev'!J33*0.014</f>
        <v>0</v>
      </c>
      <c r="BJ36" s="117">
        <f>IF($E$12="X",'ADJ_Analisys Rev'!J33*$G$11,0)</f>
        <v>0</v>
      </c>
      <c r="BK36" s="116"/>
      <c r="BL36" s="116"/>
      <c r="BM36" s="117">
        <f t="shared" si="129"/>
        <v>0</v>
      </c>
      <c r="BN36" s="362"/>
      <c r="BO36" s="175">
        <f>'ADJ_Analisys Rev'!K33*0.062</f>
        <v>0</v>
      </c>
      <c r="BP36" s="117">
        <f>'ADJ_Analisys Rev'!K33*0.0145</f>
        <v>0</v>
      </c>
      <c r="BQ36" s="117">
        <f>'ADJ_Analisys Rev'!K33*0.014</f>
        <v>0</v>
      </c>
      <c r="BR36" s="117">
        <f>IF($E$12="X",'ADJ_Analisys Rev'!K33*$G$11,0)</f>
        <v>0</v>
      </c>
      <c r="BS36" s="116"/>
      <c r="BT36" s="116"/>
      <c r="BU36" s="117">
        <f t="shared" si="130"/>
        <v>0</v>
      </c>
      <c r="BV36" s="362"/>
      <c r="BW36" s="175">
        <f>'ADJ_Analisys Rev'!L33*0.062</f>
        <v>0</v>
      </c>
      <c r="BX36" s="117">
        <f>'ADJ_Analisys Rev'!L33*0.0145</f>
        <v>0</v>
      </c>
      <c r="BY36" s="117">
        <f>'ADJ_Analisys Rev'!L33*0.014</f>
        <v>0</v>
      </c>
      <c r="BZ36" s="117">
        <f>IF($E$12="X",'ADJ_Analisys Rev'!L33*$G$11,0)</f>
        <v>0</v>
      </c>
      <c r="CA36" s="116"/>
      <c r="CB36" s="116"/>
      <c r="CC36" s="117">
        <f t="shared" si="131"/>
        <v>0</v>
      </c>
      <c r="CD36" s="362"/>
    </row>
    <row r="37" spans="1:85" x14ac:dyDescent="0.3">
      <c r="A37" s="80" t="str">
        <f t="shared" si="121"/>
        <v>15-FEB-20</v>
      </c>
      <c r="B37" s="174" t="str">
        <f t="shared" si="121"/>
        <v>03 Semi-Month 2020</v>
      </c>
      <c r="C37" s="175">
        <f>'ADJ_Analisys Rev'!C34*0.062</f>
        <v>0</v>
      </c>
      <c r="D37" s="117">
        <f>'ADJ_Analisys Rev'!C34*0.0145</f>
        <v>0</v>
      </c>
      <c r="E37" s="117">
        <f>'ADJ_Analisys Rev'!C34*0.014</f>
        <v>0</v>
      </c>
      <c r="F37" s="117">
        <f>IF($E$12="X",'ADJ_Analisys Rev'!C34*$G$11,0)</f>
        <v>0</v>
      </c>
      <c r="G37" s="116"/>
      <c r="H37" s="230"/>
      <c r="I37" s="117">
        <f t="shared" si="122"/>
        <v>0</v>
      </c>
      <c r="J37" s="361">
        <f t="shared" ref="J37" si="132">SUM(I37:I38)</f>
        <v>0</v>
      </c>
      <c r="K37" s="175">
        <f>'ADJ_Analisys Rev'!D34*0.062</f>
        <v>0</v>
      </c>
      <c r="L37" s="117">
        <f>'ADJ_Analisys Rev'!D34*0.0145</f>
        <v>0</v>
      </c>
      <c r="M37" s="117">
        <f>'ADJ_Analisys Rev'!D34*0.014</f>
        <v>0</v>
      </c>
      <c r="N37" s="117">
        <f>IF($E$12="X",'ADJ_Analisys Rev'!D34*$G$11,0)</f>
        <v>0</v>
      </c>
      <c r="O37" s="116"/>
      <c r="P37" s="116"/>
      <c r="Q37" s="117">
        <f t="shared" si="123"/>
        <v>0</v>
      </c>
      <c r="R37" s="363">
        <f t="shared" ref="R37" si="133">SUM(Q37:Q38)</f>
        <v>0</v>
      </c>
      <c r="S37" s="175">
        <f>'ADJ_Analisys Rev'!E34*0.062</f>
        <v>0</v>
      </c>
      <c r="T37" s="117">
        <f>'ADJ_Analisys Rev'!E34*0.0145</f>
        <v>0</v>
      </c>
      <c r="U37" s="117">
        <f>'ADJ_Analisys Rev'!E34*0.014</f>
        <v>0</v>
      </c>
      <c r="V37" s="117">
        <f>IF($E$12="X",'ADJ_Analisys Rev'!E34*$G$11,0)</f>
        <v>0</v>
      </c>
      <c r="W37" s="116"/>
      <c r="X37" s="116"/>
      <c r="Y37" s="117">
        <f t="shared" si="124"/>
        <v>0</v>
      </c>
      <c r="Z37" s="361">
        <f t="shared" ref="Z37" si="134">SUM(Y37:Y38)</f>
        <v>0</v>
      </c>
      <c r="AA37" s="241">
        <f>'ADJ_Analisys Rev'!F34*0.062</f>
        <v>0</v>
      </c>
      <c r="AB37" s="120">
        <f>'ADJ_Analisys Rev'!F34*0.0145</f>
        <v>0</v>
      </c>
      <c r="AC37" s="120">
        <f>'ADJ_Analisys Rev'!F34*0.014</f>
        <v>0</v>
      </c>
      <c r="AD37" s="120">
        <f>IF($E$12="X",'ADJ_Analisys Rev'!F34*$G$11,0)</f>
        <v>0</v>
      </c>
      <c r="AE37" s="116"/>
      <c r="AF37" s="116"/>
      <c r="AG37" s="117">
        <f t="shared" si="125"/>
        <v>0</v>
      </c>
      <c r="AH37" s="361">
        <f t="shared" ref="AH37" si="135">SUM(AG37:AG38)</f>
        <v>0</v>
      </c>
      <c r="AI37" s="176">
        <f>'ADJ_Analisys Rev'!G34*0.062</f>
        <v>0</v>
      </c>
      <c r="AJ37" s="117">
        <f>'ADJ_Analisys Rev'!G34*0.0145</f>
        <v>0</v>
      </c>
      <c r="AK37" s="117">
        <f>'ADJ_Analisys Rev'!G34*0.014</f>
        <v>0</v>
      </c>
      <c r="AL37" s="117">
        <f>IF( $E$12="X",'ADJ_Analisys Rev'!G34*$G$11,0)</f>
        <v>0</v>
      </c>
      <c r="AM37" s="116"/>
      <c r="AN37" s="116"/>
      <c r="AO37" s="117">
        <f t="shared" si="126"/>
        <v>0</v>
      </c>
      <c r="AP37" s="361">
        <f t="shared" ref="AP37" si="136">SUM(AO37:AO38)</f>
        <v>0</v>
      </c>
      <c r="AQ37" s="175">
        <f>'ADJ_Analisys Rev'!H34*0.062</f>
        <v>21.7</v>
      </c>
      <c r="AR37" s="117">
        <f>'ADJ_Analisys Rev'!H34*0.0145</f>
        <v>5.0750000000000002</v>
      </c>
      <c r="AS37" s="117">
        <f>'ADJ_Analisys Rev'!H34*0.014</f>
        <v>4.9000000000000004</v>
      </c>
      <c r="AT37" s="117">
        <f>IF($E$12="X",'ADJ_Analisys Rev'!H34*$G$11,0)</f>
        <v>70</v>
      </c>
      <c r="AU37" s="116"/>
      <c r="AV37" s="116"/>
      <c r="AW37" s="117">
        <f t="shared" si="127"/>
        <v>101.675</v>
      </c>
      <c r="AX37" s="361">
        <f t="shared" ref="AX37" si="137">SUM(AW37:AW38)</f>
        <v>203.35</v>
      </c>
      <c r="AY37" s="175">
        <f>'ADJ_Analisys Rev'!I34*0.062</f>
        <v>0</v>
      </c>
      <c r="AZ37" s="117">
        <f>'ADJ_Analisys Rev'!I34*0.0145</f>
        <v>0</v>
      </c>
      <c r="BA37" s="117">
        <f>'ADJ_Analisys Rev'!I34*0.014</f>
        <v>0</v>
      </c>
      <c r="BB37" s="117">
        <f>IF($E$12="X",'ADJ_Analisys Rev'!I34*$G$11,0)</f>
        <v>0</v>
      </c>
      <c r="BC37" s="116"/>
      <c r="BD37" s="116"/>
      <c r="BE37" s="117">
        <f t="shared" si="128"/>
        <v>0</v>
      </c>
      <c r="BF37" s="361">
        <f t="shared" ref="BF37" si="138">SUM(BE37:BE38)</f>
        <v>0</v>
      </c>
      <c r="BG37" s="175">
        <f>'ADJ_Analisys Rev'!J34*0.062</f>
        <v>0</v>
      </c>
      <c r="BH37" s="117">
        <f>'ADJ_Analisys Rev'!J34*0.0145</f>
        <v>0</v>
      </c>
      <c r="BI37" s="117">
        <f>'ADJ_Analisys Rev'!J34*0.014</f>
        <v>0</v>
      </c>
      <c r="BJ37" s="117">
        <f>IF($E$12="X",'ADJ_Analisys Rev'!J34*$G$11,0)</f>
        <v>0</v>
      </c>
      <c r="BK37" s="116"/>
      <c r="BL37" s="116"/>
      <c r="BM37" s="117">
        <f t="shared" si="129"/>
        <v>0</v>
      </c>
      <c r="BN37" s="361">
        <f t="shared" ref="BN37" si="139">SUM(BM37:BM38)</f>
        <v>0</v>
      </c>
      <c r="BO37" s="175">
        <f>'ADJ_Analisys Rev'!K34*0.062</f>
        <v>0</v>
      </c>
      <c r="BP37" s="117">
        <f>'ADJ_Analisys Rev'!K34*0.0145</f>
        <v>0</v>
      </c>
      <c r="BQ37" s="117">
        <f>'ADJ_Analisys Rev'!K34*0.014</f>
        <v>0</v>
      </c>
      <c r="BR37" s="117">
        <f>IF($E$12="X",'ADJ_Analisys Rev'!K34*$G$11,0)</f>
        <v>0</v>
      </c>
      <c r="BS37" s="116"/>
      <c r="BT37" s="116"/>
      <c r="BU37" s="117">
        <f t="shared" si="130"/>
        <v>0</v>
      </c>
      <c r="BV37" s="361">
        <f t="shared" ref="BV37" si="140">SUM(BU37:BU38)</f>
        <v>0</v>
      </c>
      <c r="BW37" s="175">
        <f>'ADJ_Analisys Rev'!L34*0.062</f>
        <v>0</v>
      </c>
      <c r="BX37" s="117">
        <f>'ADJ_Analisys Rev'!L34*0.0145</f>
        <v>0</v>
      </c>
      <c r="BY37" s="117">
        <f>'ADJ_Analisys Rev'!L34*0.014</f>
        <v>0</v>
      </c>
      <c r="BZ37" s="117">
        <f>IF($E$12="X",'ADJ_Analisys Rev'!L34*$G$11,0)</f>
        <v>0</v>
      </c>
      <c r="CA37" s="116"/>
      <c r="CB37" s="116"/>
      <c r="CC37" s="117">
        <f t="shared" si="131"/>
        <v>0</v>
      </c>
      <c r="CD37" s="361">
        <f t="shared" ref="CD37" si="141">SUM(CC37:CC38)</f>
        <v>0</v>
      </c>
      <c r="CF37" s="264"/>
      <c r="CG37" s="265"/>
    </row>
    <row r="38" spans="1:85" x14ac:dyDescent="0.3">
      <c r="A38" s="80" t="str">
        <f t="shared" si="121"/>
        <v>28-FEB-20</v>
      </c>
      <c r="B38" s="174" t="str">
        <f t="shared" si="121"/>
        <v>04 Semi-Month 2020</v>
      </c>
      <c r="C38" s="175">
        <f>'ADJ_Analisys Rev'!C35*0.062</f>
        <v>0</v>
      </c>
      <c r="D38" s="117">
        <f>'ADJ_Analisys Rev'!C35*0.0145</f>
        <v>0</v>
      </c>
      <c r="E38" s="117">
        <f>'ADJ_Analisys Rev'!C35*0.014</f>
        <v>0</v>
      </c>
      <c r="F38" s="117">
        <f>IF($E$12="X",'ADJ_Analisys Rev'!C35*$G$11,0)</f>
        <v>0</v>
      </c>
      <c r="G38" s="116"/>
      <c r="H38" s="230"/>
      <c r="I38" s="117">
        <f t="shared" si="122"/>
        <v>0</v>
      </c>
      <c r="J38" s="362"/>
      <c r="K38" s="175">
        <f>'ADJ_Analisys Rev'!D35*0.062</f>
        <v>0</v>
      </c>
      <c r="L38" s="117">
        <f>'ADJ_Analisys Rev'!D35*0.0145</f>
        <v>0</v>
      </c>
      <c r="M38" s="117">
        <f>'ADJ_Analisys Rev'!D35*0.014</f>
        <v>0</v>
      </c>
      <c r="N38" s="117">
        <f>IF($E$12="X",'ADJ_Analisys Rev'!D35*$G$11,0)</f>
        <v>0</v>
      </c>
      <c r="O38" s="116"/>
      <c r="P38" s="116"/>
      <c r="Q38" s="117">
        <f t="shared" si="123"/>
        <v>0</v>
      </c>
      <c r="R38" s="364"/>
      <c r="S38" s="175">
        <f>'ADJ_Analisys Rev'!E35*0.062</f>
        <v>0</v>
      </c>
      <c r="T38" s="117">
        <f>'ADJ_Analisys Rev'!E35*0.0145</f>
        <v>0</v>
      </c>
      <c r="U38" s="117">
        <f>'ADJ_Analisys Rev'!E35*0.014</f>
        <v>0</v>
      </c>
      <c r="V38" s="117">
        <f>IF($E$12="X",'ADJ_Analisys Rev'!E35*$G$11,0)</f>
        <v>0</v>
      </c>
      <c r="W38" s="116"/>
      <c r="X38" s="116"/>
      <c r="Y38" s="117">
        <f t="shared" si="124"/>
        <v>0</v>
      </c>
      <c r="Z38" s="362"/>
      <c r="AA38" s="241">
        <f>'ADJ_Analisys Rev'!F35*0.062</f>
        <v>0</v>
      </c>
      <c r="AB38" s="120">
        <f>'ADJ_Analisys Rev'!F35*0.0145</f>
        <v>0</v>
      </c>
      <c r="AC38" s="120">
        <f>'ADJ_Analisys Rev'!F35*0.014</f>
        <v>0</v>
      </c>
      <c r="AD38" s="120">
        <f>IF($E$12="X",'ADJ_Analisys Rev'!F35*$G$11,0)</f>
        <v>0</v>
      </c>
      <c r="AE38" s="116"/>
      <c r="AF38" s="116"/>
      <c r="AG38" s="117">
        <f t="shared" si="125"/>
        <v>0</v>
      </c>
      <c r="AH38" s="362"/>
      <c r="AI38" s="176">
        <f>'ADJ_Analisys Rev'!G35*0.062</f>
        <v>0</v>
      </c>
      <c r="AJ38" s="117">
        <f>'ADJ_Analisys Rev'!G35*0.0145</f>
        <v>0</v>
      </c>
      <c r="AK38" s="117">
        <f>'ADJ_Analisys Rev'!G35*0.014</f>
        <v>0</v>
      </c>
      <c r="AL38" s="117">
        <f>IF( $E$12="X",'ADJ_Analisys Rev'!G35*$G$11,0)</f>
        <v>0</v>
      </c>
      <c r="AM38" s="116"/>
      <c r="AN38" s="116"/>
      <c r="AO38" s="117">
        <f t="shared" si="126"/>
        <v>0</v>
      </c>
      <c r="AP38" s="362"/>
      <c r="AQ38" s="175">
        <f>'ADJ_Analisys Rev'!H35*0.062</f>
        <v>21.7</v>
      </c>
      <c r="AR38" s="117">
        <f>'ADJ_Analisys Rev'!H35*0.0145</f>
        <v>5.0750000000000002</v>
      </c>
      <c r="AS38" s="117">
        <f>'ADJ_Analisys Rev'!H35*0.014</f>
        <v>4.9000000000000004</v>
      </c>
      <c r="AT38" s="117">
        <f>IF($E$12="X",'ADJ_Analisys Rev'!H35*$G$11,0)</f>
        <v>70</v>
      </c>
      <c r="AU38" s="116"/>
      <c r="AV38" s="116"/>
      <c r="AW38" s="117">
        <f t="shared" si="127"/>
        <v>101.675</v>
      </c>
      <c r="AX38" s="362"/>
      <c r="AY38" s="175">
        <f>'ADJ_Analisys Rev'!I35*0.062</f>
        <v>0</v>
      </c>
      <c r="AZ38" s="117">
        <f>'ADJ_Analisys Rev'!I35*0.0145</f>
        <v>0</v>
      </c>
      <c r="BA38" s="117">
        <f>'ADJ_Analisys Rev'!I35*0.014</f>
        <v>0</v>
      </c>
      <c r="BB38" s="117">
        <f>IF($E$12="X",'ADJ_Analisys Rev'!I35*$G$11,0)</f>
        <v>0</v>
      </c>
      <c r="BC38" s="116"/>
      <c r="BD38" s="116"/>
      <c r="BE38" s="117">
        <f t="shared" si="128"/>
        <v>0</v>
      </c>
      <c r="BF38" s="362"/>
      <c r="BG38" s="175">
        <f>'ADJ_Analisys Rev'!J35*0.062</f>
        <v>0</v>
      </c>
      <c r="BH38" s="117">
        <f>'ADJ_Analisys Rev'!J35*0.0145</f>
        <v>0</v>
      </c>
      <c r="BI38" s="117">
        <f>'ADJ_Analisys Rev'!J35*0.014</f>
        <v>0</v>
      </c>
      <c r="BJ38" s="117">
        <f>IF($E$12="X",'ADJ_Analisys Rev'!J35*$G$11,0)</f>
        <v>0</v>
      </c>
      <c r="BK38" s="116"/>
      <c r="BL38" s="116"/>
      <c r="BM38" s="117">
        <f t="shared" si="129"/>
        <v>0</v>
      </c>
      <c r="BN38" s="362"/>
      <c r="BO38" s="175">
        <f>'ADJ_Analisys Rev'!K35*0.062</f>
        <v>0</v>
      </c>
      <c r="BP38" s="117">
        <f>'ADJ_Analisys Rev'!K35*0.0145</f>
        <v>0</v>
      </c>
      <c r="BQ38" s="117">
        <f>'ADJ_Analisys Rev'!K35*0.014</f>
        <v>0</v>
      </c>
      <c r="BR38" s="117">
        <f>IF($E$12="X",'ADJ_Analisys Rev'!K35*$G$11,0)</f>
        <v>0</v>
      </c>
      <c r="BS38" s="116"/>
      <c r="BT38" s="116"/>
      <c r="BU38" s="117">
        <f t="shared" si="130"/>
        <v>0</v>
      </c>
      <c r="BV38" s="362"/>
      <c r="BW38" s="175">
        <f>'ADJ_Analisys Rev'!L35*0.062</f>
        <v>0</v>
      </c>
      <c r="BX38" s="117">
        <f>'ADJ_Analisys Rev'!L35*0.0145</f>
        <v>0</v>
      </c>
      <c r="BY38" s="117">
        <f>'ADJ_Analisys Rev'!L35*0.014</f>
        <v>0</v>
      </c>
      <c r="BZ38" s="117">
        <f>IF($E$12="X",'ADJ_Analisys Rev'!L35*$G$11,0)</f>
        <v>0</v>
      </c>
      <c r="CA38" s="116"/>
      <c r="CB38" s="116"/>
      <c r="CC38" s="117">
        <f t="shared" si="131"/>
        <v>0</v>
      </c>
      <c r="CD38" s="362"/>
      <c r="CF38" s="264"/>
      <c r="CG38" s="265"/>
    </row>
    <row r="39" spans="1:85" x14ac:dyDescent="0.3">
      <c r="A39" s="80" t="str">
        <f t="shared" si="121"/>
        <v>15-MAR-20</v>
      </c>
      <c r="B39" s="174" t="str">
        <f t="shared" si="121"/>
        <v>05 Semi-Month 2020</v>
      </c>
      <c r="C39" s="175">
        <f>'ADJ_Analisys Rev'!C36*0.062</f>
        <v>0</v>
      </c>
      <c r="D39" s="117">
        <f>'ADJ_Analisys Rev'!C36*0.0145</f>
        <v>0</v>
      </c>
      <c r="E39" s="117">
        <f>'ADJ_Analisys Rev'!C36*0.014</f>
        <v>0</v>
      </c>
      <c r="F39" s="117">
        <f>IF($E$12="X",'ADJ_Analisys Rev'!C36*$G$11,0)</f>
        <v>0</v>
      </c>
      <c r="G39" s="116"/>
      <c r="H39" s="230"/>
      <c r="I39" s="117">
        <f t="shared" si="122"/>
        <v>0</v>
      </c>
      <c r="J39" s="361">
        <f t="shared" ref="J39" si="142">SUM(I39:I40)</f>
        <v>0</v>
      </c>
      <c r="K39" s="175">
        <f>'ADJ_Analisys Rev'!D36*0.062</f>
        <v>0</v>
      </c>
      <c r="L39" s="117">
        <f>'ADJ_Analisys Rev'!D36*0.0145</f>
        <v>0</v>
      </c>
      <c r="M39" s="117">
        <f>'ADJ_Analisys Rev'!D36*0.014</f>
        <v>0</v>
      </c>
      <c r="N39" s="117">
        <f>IF($E$12="X",'ADJ_Analisys Rev'!D36*$G$11,0)</f>
        <v>0</v>
      </c>
      <c r="O39" s="116"/>
      <c r="P39" s="116"/>
      <c r="Q39" s="117">
        <f t="shared" si="123"/>
        <v>0</v>
      </c>
      <c r="R39" s="363">
        <f t="shared" ref="R39" si="143">SUM(Q39:Q40)</f>
        <v>0</v>
      </c>
      <c r="S39" s="175">
        <f>'ADJ_Analisys Rev'!E36*0.062</f>
        <v>0</v>
      </c>
      <c r="T39" s="117">
        <f>'ADJ_Analisys Rev'!E36*0.0145</f>
        <v>0</v>
      </c>
      <c r="U39" s="117">
        <f>'ADJ_Analisys Rev'!E36*0.014</f>
        <v>0</v>
      </c>
      <c r="V39" s="117">
        <f>IF($E$12="X",'ADJ_Analisys Rev'!E36*$G$11,0)</f>
        <v>0</v>
      </c>
      <c r="W39" s="116"/>
      <c r="X39" s="116"/>
      <c r="Y39" s="117">
        <f t="shared" si="124"/>
        <v>0</v>
      </c>
      <c r="Z39" s="361">
        <f t="shared" ref="Z39" si="144">SUM(Y39:Y40)</f>
        <v>0</v>
      </c>
      <c r="AA39" s="241">
        <f>'ADJ_Analisys Rev'!F36*0.062</f>
        <v>0</v>
      </c>
      <c r="AB39" s="120">
        <f>'ADJ_Analisys Rev'!F36*0.0145</f>
        <v>0</v>
      </c>
      <c r="AC39" s="120">
        <f>'ADJ_Analisys Rev'!F36*0.014</f>
        <v>0</v>
      </c>
      <c r="AD39" s="120">
        <f>IF($E$12="X",'ADJ_Analisys Rev'!F36*$G$11,0)</f>
        <v>0</v>
      </c>
      <c r="AE39" s="116"/>
      <c r="AF39" s="116"/>
      <c r="AG39" s="117">
        <f t="shared" si="125"/>
        <v>0</v>
      </c>
      <c r="AH39" s="361">
        <f t="shared" ref="AH39" si="145">SUM(AG39:AG40)</f>
        <v>0</v>
      </c>
      <c r="AI39" s="176">
        <f>'ADJ_Analisys Rev'!G36*0.062</f>
        <v>0</v>
      </c>
      <c r="AJ39" s="117">
        <f>'ADJ_Analisys Rev'!G36*0.0145</f>
        <v>0</v>
      </c>
      <c r="AK39" s="117">
        <f>'ADJ_Analisys Rev'!G36*0.014</f>
        <v>0</v>
      </c>
      <c r="AL39" s="117">
        <f>IF( $E$12="X",'ADJ_Analisys Rev'!G36*$G$11,0)</f>
        <v>0</v>
      </c>
      <c r="AM39" s="116"/>
      <c r="AN39" s="116"/>
      <c r="AO39" s="117">
        <f t="shared" si="126"/>
        <v>0</v>
      </c>
      <c r="AP39" s="361">
        <f t="shared" ref="AP39" si="146">SUM(AO39:AO40)</f>
        <v>0</v>
      </c>
      <c r="AQ39" s="175">
        <f>'ADJ_Analisys Rev'!H36*0.062</f>
        <v>0</v>
      </c>
      <c r="AR39" s="117">
        <f>'ADJ_Analisys Rev'!H36*0.0145</f>
        <v>0</v>
      </c>
      <c r="AS39" s="117">
        <f>'ADJ_Analisys Rev'!H36*0.014</f>
        <v>0</v>
      </c>
      <c r="AT39" s="117">
        <f>IF($E$12="X",'ADJ_Analisys Rev'!H36*$G$11,0)</f>
        <v>0</v>
      </c>
      <c r="AU39" s="116"/>
      <c r="AV39" s="116"/>
      <c r="AW39" s="117">
        <f t="shared" si="127"/>
        <v>0</v>
      </c>
      <c r="AX39" s="361">
        <f t="shared" ref="AX39" si="147">SUM(AW39:AW40)</f>
        <v>0</v>
      </c>
      <c r="AY39" s="175">
        <f>'ADJ_Analisys Rev'!I36*0.062</f>
        <v>44.02</v>
      </c>
      <c r="AZ39" s="117">
        <f>'ADJ_Analisys Rev'!I36*0.0145</f>
        <v>10.295</v>
      </c>
      <c r="BA39" s="117">
        <f>'ADJ_Analisys Rev'!I36*0.014</f>
        <v>9.94</v>
      </c>
      <c r="BB39" s="117">
        <f>IF($E$12="X",'ADJ_Analisys Rev'!I36*$G$11,0)</f>
        <v>142</v>
      </c>
      <c r="BC39" s="116"/>
      <c r="BD39" s="116"/>
      <c r="BE39" s="117">
        <f t="shared" si="128"/>
        <v>206.255</v>
      </c>
      <c r="BF39" s="361">
        <f t="shared" ref="BF39" si="148">SUM(BE39:BE40)</f>
        <v>412.51</v>
      </c>
      <c r="BG39" s="175">
        <f>'ADJ_Analisys Rev'!J36*0.062</f>
        <v>0</v>
      </c>
      <c r="BH39" s="117">
        <f>'ADJ_Analisys Rev'!J36*0.0145</f>
        <v>0</v>
      </c>
      <c r="BI39" s="117">
        <f>'ADJ_Analisys Rev'!J36*0.014</f>
        <v>0</v>
      </c>
      <c r="BJ39" s="117">
        <f>IF($E$12="X",'ADJ_Analisys Rev'!J36*$G$11,0)</f>
        <v>0</v>
      </c>
      <c r="BK39" s="116"/>
      <c r="BL39" s="116"/>
      <c r="BM39" s="117">
        <f t="shared" si="129"/>
        <v>0</v>
      </c>
      <c r="BN39" s="361">
        <f t="shared" ref="BN39" si="149">SUM(BM39:BM40)</f>
        <v>0</v>
      </c>
      <c r="BO39" s="175">
        <f>'ADJ_Analisys Rev'!K36*0.062</f>
        <v>0</v>
      </c>
      <c r="BP39" s="117">
        <f>'ADJ_Analisys Rev'!K36*0.0145</f>
        <v>0</v>
      </c>
      <c r="BQ39" s="117">
        <f>'ADJ_Analisys Rev'!K36*0.014</f>
        <v>0</v>
      </c>
      <c r="BR39" s="117">
        <f>IF($E$12="X",'ADJ_Analisys Rev'!K36*$G$11,0)</f>
        <v>0</v>
      </c>
      <c r="BS39" s="116"/>
      <c r="BT39" s="116"/>
      <c r="BU39" s="117">
        <f t="shared" si="130"/>
        <v>0</v>
      </c>
      <c r="BV39" s="361">
        <f t="shared" ref="BV39" si="150">SUM(BU39:BU40)</f>
        <v>0</v>
      </c>
      <c r="BW39" s="175">
        <f>'ADJ_Analisys Rev'!L36*0.062</f>
        <v>0</v>
      </c>
      <c r="BX39" s="117">
        <f>'ADJ_Analisys Rev'!L36*0.0145</f>
        <v>0</v>
      </c>
      <c r="BY39" s="117">
        <f>'ADJ_Analisys Rev'!L36*0.014</f>
        <v>0</v>
      </c>
      <c r="BZ39" s="117">
        <f>IF($E$12="X",'ADJ_Analisys Rev'!L36*$G$11,0)</f>
        <v>0</v>
      </c>
      <c r="CA39" s="116"/>
      <c r="CB39" s="116"/>
      <c r="CC39" s="117">
        <f t="shared" si="131"/>
        <v>0</v>
      </c>
      <c r="CD39" s="361">
        <f t="shared" ref="CD39" si="151">SUM(CC39:CC40)</f>
        <v>0</v>
      </c>
    </row>
    <row r="40" spans="1:85" x14ac:dyDescent="0.3">
      <c r="A40" s="80" t="str">
        <f t="shared" si="121"/>
        <v>31-MAR-20</v>
      </c>
      <c r="B40" s="174" t="str">
        <f t="shared" si="121"/>
        <v>06 Semi-Month 2020</v>
      </c>
      <c r="C40" s="175">
        <f>'ADJ_Analisys Rev'!C37*0.062</f>
        <v>0</v>
      </c>
      <c r="D40" s="117">
        <f>'ADJ_Analisys Rev'!C37*0.0145</f>
        <v>0</v>
      </c>
      <c r="E40" s="117">
        <f>'ADJ_Analisys Rev'!C37*0.014</f>
        <v>0</v>
      </c>
      <c r="F40" s="117">
        <f>IF($E$12="X",'ADJ_Analisys Rev'!C37*$G$11,0)</f>
        <v>0</v>
      </c>
      <c r="G40" s="116"/>
      <c r="H40" s="230"/>
      <c r="I40" s="117">
        <f t="shared" si="122"/>
        <v>0</v>
      </c>
      <c r="J40" s="362"/>
      <c r="K40" s="175">
        <f>'ADJ_Analisys Rev'!D37*0.062</f>
        <v>0</v>
      </c>
      <c r="L40" s="117">
        <f>'ADJ_Analisys Rev'!D37*0.0145</f>
        <v>0</v>
      </c>
      <c r="M40" s="117">
        <f>'ADJ_Analisys Rev'!D37*0.014</f>
        <v>0</v>
      </c>
      <c r="N40" s="117">
        <f>IF($E$12="X",'ADJ_Analisys Rev'!D37*$G$11,0)</f>
        <v>0</v>
      </c>
      <c r="O40" s="116"/>
      <c r="P40" s="116"/>
      <c r="Q40" s="117">
        <f t="shared" si="123"/>
        <v>0</v>
      </c>
      <c r="R40" s="364"/>
      <c r="S40" s="175">
        <f>'ADJ_Analisys Rev'!E37*0.062</f>
        <v>0</v>
      </c>
      <c r="T40" s="117">
        <f>'ADJ_Analisys Rev'!E37*0.0145</f>
        <v>0</v>
      </c>
      <c r="U40" s="117">
        <f>'ADJ_Analisys Rev'!E37*0.014</f>
        <v>0</v>
      </c>
      <c r="V40" s="117">
        <f>IF($E$12="X",'ADJ_Analisys Rev'!E37*$G$11,0)</f>
        <v>0</v>
      </c>
      <c r="W40" s="116"/>
      <c r="X40" s="116"/>
      <c r="Y40" s="117">
        <f t="shared" si="124"/>
        <v>0</v>
      </c>
      <c r="Z40" s="362"/>
      <c r="AA40" s="241">
        <f>'ADJ_Analisys Rev'!F37*0.062</f>
        <v>0</v>
      </c>
      <c r="AB40" s="120">
        <f>'ADJ_Analisys Rev'!F37*0.0145</f>
        <v>0</v>
      </c>
      <c r="AC40" s="120">
        <f>'ADJ_Analisys Rev'!F37*0.014</f>
        <v>0</v>
      </c>
      <c r="AD40" s="120">
        <f>IF($E$12="X",'ADJ_Analisys Rev'!F37*$G$11,0)</f>
        <v>0</v>
      </c>
      <c r="AE40" s="116"/>
      <c r="AF40" s="116"/>
      <c r="AG40" s="117">
        <f t="shared" si="125"/>
        <v>0</v>
      </c>
      <c r="AH40" s="362"/>
      <c r="AI40" s="176">
        <f>'ADJ_Analisys Rev'!G37*0.062</f>
        <v>0</v>
      </c>
      <c r="AJ40" s="117">
        <f>'ADJ_Analisys Rev'!G37*0.0145</f>
        <v>0</v>
      </c>
      <c r="AK40" s="117">
        <f>'ADJ_Analisys Rev'!G37*0.014</f>
        <v>0</v>
      </c>
      <c r="AL40" s="117">
        <f>IF( $E$12="X",'ADJ_Analisys Rev'!G37*$G$11,0)</f>
        <v>0</v>
      </c>
      <c r="AM40" s="116"/>
      <c r="AN40" s="116"/>
      <c r="AO40" s="117">
        <f t="shared" si="126"/>
        <v>0</v>
      </c>
      <c r="AP40" s="362"/>
      <c r="AQ40" s="175">
        <f>'ADJ_Analisys Rev'!H37*0.062</f>
        <v>0</v>
      </c>
      <c r="AR40" s="117">
        <f>'ADJ_Analisys Rev'!H37*0.0145</f>
        <v>0</v>
      </c>
      <c r="AS40" s="117">
        <f>'ADJ_Analisys Rev'!H37*0.014</f>
        <v>0</v>
      </c>
      <c r="AT40" s="117">
        <f>IF($E$12="X",'ADJ_Analisys Rev'!H37*$G$11,0)</f>
        <v>0</v>
      </c>
      <c r="AU40" s="116"/>
      <c r="AV40" s="116"/>
      <c r="AW40" s="117">
        <f t="shared" si="127"/>
        <v>0</v>
      </c>
      <c r="AX40" s="362"/>
      <c r="AY40" s="175">
        <f>'ADJ_Analisys Rev'!I37*0.062</f>
        <v>44.02</v>
      </c>
      <c r="AZ40" s="117">
        <f>'ADJ_Analisys Rev'!I37*0.0145</f>
        <v>10.295</v>
      </c>
      <c r="BA40" s="117">
        <f>'ADJ_Analisys Rev'!I37*0.014</f>
        <v>9.94</v>
      </c>
      <c r="BB40" s="117">
        <f>IF($E$12="X",'ADJ_Analisys Rev'!I37*$G$11,0)</f>
        <v>142</v>
      </c>
      <c r="BC40" s="116"/>
      <c r="BD40" s="116"/>
      <c r="BE40" s="117">
        <f t="shared" si="128"/>
        <v>206.255</v>
      </c>
      <c r="BF40" s="362"/>
      <c r="BG40" s="175">
        <f>'ADJ_Analisys Rev'!J37*0.062</f>
        <v>0</v>
      </c>
      <c r="BH40" s="117">
        <f>'ADJ_Analisys Rev'!J37*0.0145</f>
        <v>0</v>
      </c>
      <c r="BI40" s="117">
        <f>'ADJ_Analisys Rev'!J37*0.014</f>
        <v>0</v>
      </c>
      <c r="BJ40" s="117">
        <f>IF($E$12="X",'ADJ_Analisys Rev'!J37*$G$11,0)</f>
        <v>0</v>
      </c>
      <c r="BK40" s="116"/>
      <c r="BL40" s="116"/>
      <c r="BM40" s="117">
        <f t="shared" si="129"/>
        <v>0</v>
      </c>
      <c r="BN40" s="362"/>
      <c r="BO40" s="175">
        <f>'ADJ_Analisys Rev'!K37*0.062</f>
        <v>0</v>
      </c>
      <c r="BP40" s="117">
        <f>'ADJ_Analisys Rev'!K37*0.0145</f>
        <v>0</v>
      </c>
      <c r="BQ40" s="117">
        <f>'ADJ_Analisys Rev'!K37*0.014</f>
        <v>0</v>
      </c>
      <c r="BR40" s="117">
        <f>IF($E$12="X",'ADJ_Analisys Rev'!K37*$G$11,0)</f>
        <v>0</v>
      </c>
      <c r="BS40" s="116"/>
      <c r="BT40" s="116"/>
      <c r="BU40" s="117">
        <f t="shared" si="130"/>
        <v>0</v>
      </c>
      <c r="BV40" s="362"/>
      <c r="BW40" s="175">
        <f>'ADJ_Analisys Rev'!L37*0.062</f>
        <v>0</v>
      </c>
      <c r="BX40" s="117">
        <f>'ADJ_Analisys Rev'!L37*0.0145</f>
        <v>0</v>
      </c>
      <c r="BY40" s="117">
        <f>'ADJ_Analisys Rev'!L37*0.014</f>
        <v>0</v>
      </c>
      <c r="BZ40" s="117">
        <f>IF($E$12="X",'ADJ_Analisys Rev'!L37*$G$11,0)</f>
        <v>0</v>
      </c>
      <c r="CA40" s="116"/>
      <c r="CB40" s="116"/>
      <c r="CC40" s="117">
        <f t="shared" si="131"/>
        <v>0</v>
      </c>
      <c r="CD40" s="362"/>
    </row>
    <row r="41" spans="1:85" x14ac:dyDescent="0.3">
      <c r="A41" s="80" t="str">
        <f t="shared" si="121"/>
        <v>15-APR-20</v>
      </c>
      <c r="B41" s="174" t="str">
        <f t="shared" si="121"/>
        <v>07 Semi-Month 2020</v>
      </c>
      <c r="C41" s="175">
        <f>'ADJ_Analisys Rev'!C38*0.062</f>
        <v>0</v>
      </c>
      <c r="D41" s="117">
        <f>'ADJ_Analisys Rev'!C38*0.0145</f>
        <v>0</v>
      </c>
      <c r="E41" s="117">
        <f>'ADJ_Analisys Rev'!C38*0.014</f>
        <v>0</v>
      </c>
      <c r="F41" s="117">
        <f>IF($E$12="X",'ADJ_Analisys Rev'!C38*$G$11,0)</f>
        <v>0</v>
      </c>
      <c r="G41" s="116"/>
      <c r="H41" s="230"/>
      <c r="I41" s="117">
        <f t="shared" si="122"/>
        <v>0</v>
      </c>
      <c r="J41" s="361">
        <f t="shared" ref="J41" si="152">SUM(I41:I42)</f>
        <v>0</v>
      </c>
      <c r="K41" s="175">
        <f>'ADJ_Analisys Rev'!D38*0.062</f>
        <v>0</v>
      </c>
      <c r="L41" s="117">
        <f>'ADJ_Analisys Rev'!D38*0.0145</f>
        <v>0</v>
      </c>
      <c r="M41" s="117">
        <f>'ADJ_Analisys Rev'!D38*0.014</f>
        <v>0</v>
      </c>
      <c r="N41" s="117">
        <f>IF($E$12="X",'ADJ_Analisys Rev'!D38*$G$11,0)</f>
        <v>0</v>
      </c>
      <c r="O41" s="116"/>
      <c r="P41" s="116"/>
      <c r="Q41" s="117">
        <f t="shared" si="123"/>
        <v>0</v>
      </c>
      <c r="R41" s="363">
        <f t="shared" ref="R41" si="153">SUM(Q41:Q42)</f>
        <v>0</v>
      </c>
      <c r="S41" s="175">
        <f>'ADJ_Analisys Rev'!E38*0.062</f>
        <v>0</v>
      </c>
      <c r="T41" s="117">
        <f>'ADJ_Analisys Rev'!E38*0.0145</f>
        <v>0</v>
      </c>
      <c r="U41" s="117">
        <f>'ADJ_Analisys Rev'!E38*0.014</f>
        <v>0</v>
      </c>
      <c r="V41" s="117">
        <f>IF($E$12="X",'ADJ_Analisys Rev'!E38*$G$11,0)</f>
        <v>0</v>
      </c>
      <c r="W41" s="116"/>
      <c r="X41" s="116"/>
      <c r="Y41" s="117">
        <f t="shared" si="124"/>
        <v>0</v>
      </c>
      <c r="Z41" s="361">
        <f t="shared" ref="Z41" si="154">SUM(Y41:Y42)</f>
        <v>0</v>
      </c>
      <c r="AA41" s="241">
        <f>'ADJ_Analisys Rev'!F38*0.062</f>
        <v>0</v>
      </c>
      <c r="AB41" s="120">
        <f>'ADJ_Analisys Rev'!F38*0.0145</f>
        <v>0</v>
      </c>
      <c r="AC41" s="120">
        <f>'ADJ_Analisys Rev'!F38*0.014</f>
        <v>0</v>
      </c>
      <c r="AD41" s="120">
        <f>IF($E$12="X",'ADJ_Analisys Rev'!F38*$G$11,0)</f>
        <v>0</v>
      </c>
      <c r="AE41" s="116"/>
      <c r="AF41" s="116"/>
      <c r="AG41" s="117">
        <f t="shared" si="125"/>
        <v>0</v>
      </c>
      <c r="AH41" s="361">
        <f t="shared" ref="AH41" si="155">SUM(AG41:AG42)</f>
        <v>0</v>
      </c>
      <c r="AI41" s="176">
        <f>'ADJ_Analisys Rev'!G38*0.062</f>
        <v>0</v>
      </c>
      <c r="AJ41" s="117">
        <f>'ADJ_Analisys Rev'!G38*0.0145</f>
        <v>0</v>
      </c>
      <c r="AK41" s="117">
        <f>'ADJ_Analisys Rev'!G38*0.014</f>
        <v>0</v>
      </c>
      <c r="AL41" s="117">
        <f>IF( $E$12="X",'ADJ_Analisys Rev'!G38*$G$11,0)</f>
        <v>0</v>
      </c>
      <c r="AM41" s="116"/>
      <c r="AN41" s="116"/>
      <c r="AO41" s="117">
        <f t="shared" si="126"/>
        <v>0</v>
      </c>
      <c r="AP41" s="361">
        <f t="shared" ref="AP41" si="156">SUM(AO41:AO42)</f>
        <v>0</v>
      </c>
      <c r="AQ41" s="175">
        <f>'ADJ_Analisys Rev'!H38*0.062</f>
        <v>0</v>
      </c>
      <c r="AR41" s="117">
        <f>'ADJ_Analisys Rev'!H38*0.0145</f>
        <v>0</v>
      </c>
      <c r="AS41" s="117">
        <f>'ADJ_Analisys Rev'!H38*0.014</f>
        <v>0</v>
      </c>
      <c r="AT41" s="117">
        <f>IF($E$12="X",'ADJ_Analisys Rev'!H38*$G$11,0)</f>
        <v>0</v>
      </c>
      <c r="AU41" s="116"/>
      <c r="AV41" s="116"/>
      <c r="AW41" s="117">
        <f t="shared" si="127"/>
        <v>0</v>
      </c>
      <c r="AX41" s="361">
        <f t="shared" ref="AX41" si="157">SUM(AW41:AW42)</f>
        <v>0</v>
      </c>
      <c r="AY41" s="175">
        <f>'ADJ_Analisys Rev'!I38*0.062</f>
        <v>0</v>
      </c>
      <c r="AZ41" s="117">
        <f>'ADJ_Analisys Rev'!I38*0.0145</f>
        <v>0</v>
      </c>
      <c r="BA41" s="117">
        <f>'ADJ_Analisys Rev'!I38*0.014</f>
        <v>0</v>
      </c>
      <c r="BB41" s="117">
        <f>IF($E$12="X",'ADJ_Analisys Rev'!I38*$G$11,0)</f>
        <v>0</v>
      </c>
      <c r="BC41" s="116"/>
      <c r="BD41" s="116"/>
      <c r="BE41" s="117">
        <f t="shared" si="128"/>
        <v>0</v>
      </c>
      <c r="BF41" s="361">
        <f t="shared" ref="BF41" si="158">SUM(BE41:BE42)</f>
        <v>0</v>
      </c>
      <c r="BG41" s="175">
        <f>'ADJ_Analisys Rev'!J38*0.062</f>
        <v>93</v>
      </c>
      <c r="BH41" s="117">
        <f>'ADJ_Analisys Rev'!J38*0.0145</f>
        <v>21.75</v>
      </c>
      <c r="BI41" s="117">
        <f>'ADJ_Analisys Rev'!J38*0.014</f>
        <v>21</v>
      </c>
      <c r="BJ41" s="117">
        <f>IF($E$12="X",'ADJ_Analisys Rev'!J38*$G$11,0)</f>
        <v>300</v>
      </c>
      <c r="BK41" s="116"/>
      <c r="BL41" s="116"/>
      <c r="BM41" s="117">
        <f t="shared" si="129"/>
        <v>435.75</v>
      </c>
      <c r="BN41" s="361">
        <f t="shared" ref="BN41" si="159">SUM(BM41:BM42)</f>
        <v>871.5</v>
      </c>
      <c r="BO41" s="175">
        <f>'ADJ_Analisys Rev'!K38*0.062</f>
        <v>0</v>
      </c>
      <c r="BP41" s="117">
        <f>'ADJ_Analisys Rev'!K38*0.0145</f>
        <v>0</v>
      </c>
      <c r="BQ41" s="117">
        <f>'ADJ_Analisys Rev'!K38*0.014</f>
        <v>0</v>
      </c>
      <c r="BR41" s="117">
        <f>IF($E$12="X",'ADJ_Analisys Rev'!K38*$G$11,0)</f>
        <v>0</v>
      </c>
      <c r="BS41" s="116"/>
      <c r="BT41" s="116"/>
      <c r="BU41" s="117">
        <f t="shared" si="130"/>
        <v>0</v>
      </c>
      <c r="BV41" s="361">
        <f t="shared" ref="BV41" si="160">SUM(BU41:BU42)</f>
        <v>0</v>
      </c>
      <c r="BW41" s="175">
        <f>'ADJ_Analisys Rev'!L38*0.062</f>
        <v>0</v>
      </c>
      <c r="BX41" s="117">
        <f>'ADJ_Analisys Rev'!L38*0.0145</f>
        <v>0</v>
      </c>
      <c r="BY41" s="117">
        <f>'ADJ_Analisys Rev'!L38*0.014</f>
        <v>0</v>
      </c>
      <c r="BZ41" s="117">
        <f>IF($E$12="X",'ADJ_Analisys Rev'!L38*$G$11,0)</f>
        <v>0</v>
      </c>
      <c r="CA41" s="116"/>
      <c r="CB41" s="116"/>
      <c r="CC41" s="117">
        <f t="shared" si="131"/>
        <v>0</v>
      </c>
      <c r="CD41" s="361">
        <f t="shared" ref="CD41" si="161">SUM(CC41:CC42)</f>
        <v>0</v>
      </c>
    </row>
    <row r="42" spans="1:85" x14ac:dyDescent="0.3">
      <c r="A42" s="80" t="str">
        <f t="shared" si="121"/>
        <v>30-APR-20</v>
      </c>
      <c r="B42" s="174" t="str">
        <f t="shared" si="121"/>
        <v>08 Semi-Month 2020</v>
      </c>
      <c r="C42" s="175">
        <f>'ADJ_Analisys Rev'!C39*0.062</f>
        <v>0</v>
      </c>
      <c r="D42" s="117">
        <f>'ADJ_Analisys Rev'!C39*0.0145</f>
        <v>0</v>
      </c>
      <c r="E42" s="117">
        <f>'ADJ_Analisys Rev'!C39*0.014</f>
        <v>0</v>
      </c>
      <c r="F42" s="117">
        <f>IF($E$12="X",'ADJ_Analisys Rev'!C39*$G$11,0)</f>
        <v>0</v>
      </c>
      <c r="G42" s="116"/>
      <c r="H42" s="230"/>
      <c r="I42" s="117">
        <f t="shared" si="122"/>
        <v>0</v>
      </c>
      <c r="J42" s="362"/>
      <c r="K42" s="175">
        <f>'ADJ_Analisys Rev'!D39*0.062</f>
        <v>0</v>
      </c>
      <c r="L42" s="117">
        <f>'ADJ_Analisys Rev'!D39*0.0145</f>
        <v>0</v>
      </c>
      <c r="M42" s="117">
        <f>'ADJ_Analisys Rev'!D39*0.014</f>
        <v>0</v>
      </c>
      <c r="N42" s="117">
        <f>IF($E$12="X",'ADJ_Analisys Rev'!D39*$G$11,0)</f>
        <v>0</v>
      </c>
      <c r="O42" s="116"/>
      <c r="P42" s="116"/>
      <c r="Q42" s="117">
        <f t="shared" si="123"/>
        <v>0</v>
      </c>
      <c r="R42" s="364"/>
      <c r="S42" s="175">
        <f>'ADJ_Analisys Rev'!E39*0.062</f>
        <v>0</v>
      </c>
      <c r="T42" s="117">
        <f>'ADJ_Analisys Rev'!E39*0.0145</f>
        <v>0</v>
      </c>
      <c r="U42" s="117">
        <f>'ADJ_Analisys Rev'!E39*0.014</f>
        <v>0</v>
      </c>
      <c r="V42" s="117">
        <f>IF($E$12="X",'ADJ_Analisys Rev'!E39*$G$11,0)</f>
        <v>0</v>
      </c>
      <c r="W42" s="116"/>
      <c r="X42" s="116"/>
      <c r="Y42" s="117">
        <f t="shared" si="124"/>
        <v>0</v>
      </c>
      <c r="Z42" s="362"/>
      <c r="AA42" s="241">
        <f>'ADJ_Analisys Rev'!F39*0.062</f>
        <v>0</v>
      </c>
      <c r="AB42" s="120">
        <f>'ADJ_Analisys Rev'!F39*0.0145</f>
        <v>0</v>
      </c>
      <c r="AC42" s="120">
        <f>'ADJ_Analisys Rev'!F39*0.014</f>
        <v>0</v>
      </c>
      <c r="AD42" s="120">
        <f>IF($E$12="X",'ADJ_Analisys Rev'!F39*$G$11,0)</f>
        <v>0</v>
      </c>
      <c r="AE42" s="116"/>
      <c r="AF42" s="116"/>
      <c r="AG42" s="117">
        <f t="shared" si="125"/>
        <v>0</v>
      </c>
      <c r="AH42" s="362"/>
      <c r="AI42" s="176">
        <f>'ADJ_Analisys Rev'!G39*0.062</f>
        <v>0</v>
      </c>
      <c r="AJ42" s="117">
        <f>'ADJ_Analisys Rev'!G39*0.0145</f>
        <v>0</v>
      </c>
      <c r="AK42" s="117">
        <f>'ADJ_Analisys Rev'!G39*0.014</f>
        <v>0</v>
      </c>
      <c r="AL42" s="117">
        <f>IF( $E$12="X",'ADJ_Analisys Rev'!G39*$G$11,0)</f>
        <v>0</v>
      </c>
      <c r="AM42" s="116"/>
      <c r="AN42" s="116"/>
      <c r="AO42" s="117">
        <f t="shared" si="126"/>
        <v>0</v>
      </c>
      <c r="AP42" s="362"/>
      <c r="AQ42" s="175">
        <f>'ADJ_Analisys Rev'!H39*0.062</f>
        <v>0</v>
      </c>
      <c r="AR42" s="117">
        <f>'ADJ_Analisys Rev'!H39*0.0145</f>
        <v>0</v>
      </c>
      <c r="AS42" s="117">
        <f>'ADJ_Analisys Rev'!H39*0.014</f>
        <v>0</v>
      </c>
      <c r="AT42" s="117">
        <f>IF($E$12="X",'ADJ_Analisys Rev'!H39*$G$11,0)</f>
        <v>0</v>
      </c>
      <c r="AU42" s="116"/>
      <c r="AV42" s="116"/>
      <c r="AW42" s="117">
        <f t="shared" si="127"/>
        <v>0</v>
      </c>
      <c r="AX42" s="362"/>
      <c r="AY42" s="175">
        <f>'ADJ_Analisys Rev'!I39*0.062</f>
        <v>0</v>
      </c>
      <c r="AZ42" s="117">
        <f>'ADJ_Analisys Rev'!I39*0.0145</f>
        <v>0</v>
      </c>
      <c r="BA42" s="117">
        <f>'ADJ_Analisys Rev'!I39*0.014</f>
        <v>0</v>
      </c>
      <c r="BB42" s="117">
        <f>IF($E$12="X",'ADJ_Analisys Rev'!I39*$G$11,0)</f>
        <v>0</v>
      </c>
      <c r="BC42" s="116"/>
      <c r="BD42" s="116"/>
      <c r="BE42" s="117">
        <f t="shared" si="128"/>
        <v>0</v>
      </c>
      <c r="BF42" s="362"/>
      <c r="BG42" s="175">
        <f>'ADJ_Analisys Rev'!J39*0.062</f>
        <v>93</v>
      </c>
      <c r="BH42" s="117">
        <f>'ADJ_Analisys Rev'!J39*0.0145</f>
        <v>21.75</v>
      </c>
      <c r="BI42" s="117">
        <f>'ADJ_Analisys Rev'!J39*0.014</f>
        <v>21</v>
      </c>
      <c r="BJ42" s="117">
        <f>IF($E$12="X",'ADJ_Analisys Rev'!J39*$G$11,0)</f>
        <v>300</v>
      </c>
      <c r="BK42" s="116"/>
      <c r="BL42" s="116"/>
      <c r="BM42" s="117">
        <f t="shared" si="129"/>
        <v>435.75</v>
      </c>
      <c r="BN42" s="362"/>
      <c r="BO42" s="175">
        <f>'ADJ_Analisys Rev'!K39*0.062</f>
        <v>0</v>
      </c>
      <c r="BP42" s="117">
        <f>'ADJ_Analisys Rev'!K39*0.0145</f>
        <v>0</v>
      </c>
      <c r="BQ42" s="117">
        <f>'ADJ_Analisys Rev'!K39*0.014</f>
        <v>0</v>
      </c>
      <c r="BR42" s="117">
        <f>IF($E$12="X",'ADJ_Analisys Rev'!K39*$G$11,0)</f>
        <v>0</v>
      </c>
      <c r="BS42" s="116"/>
      <c r="BT42" s="116"/>
      <c r="BU42" s="117">
        <f t="shared" si="130"/>
        <v>0</v>
      </c>
      <c r="BV42" s="362"/>
      <c r="BW42" s="175">
        <f>'ADJ_Analisys Rev'!L39*0.062</f>
        <v>0</v>
      </c>
      <c r="BX42" s="117">
        <f>'ADJ_Analisys Rev'!L39*0.0145</f>
        <v>0</v>
      </c>
      <c r="BY42" s="117">
        <f>'ADJ_Analisys Rev'!L39*0.014</f>
        <v>0</v>
      </c>
      <c r="BZ42" s="117">
        <f>IF($E$12="X",'ADJ_Analisys Rev'!L39*$G$11,0)</f>
        <v>0</v>
      </c>
      <c r="CA42" s="116"/>
      <c r="CB42" s="116"/>
      <c r="CC42" s="117">
        <f t="shared" si="131"/>
        <v>0</v>
      </c>
      <c r="CD42" s="362"/>
    </row>
    <row r="43" spans="1:85" x14ac:dyDescent="0.3">
      <c r="A43" s="80" t="str">
        <f t="shared" si="121"/>
        <v>15-MAY-20</v>
      </c>
      <c r="B43" s="174" t="str">
        <f t="shared" si="121"/>
        <v>09 Semi-Month 2020</v>
      </c>
      <c r="C43" s="175">
        <f>'ADJ_Analisys Rev'!C40*0.062</f>
        <v>0</v>
      </c>
      <c r="D43" s="117">
        <f>'ADJ_Analisys Rev'!C40*0.0145</f>
        <v>0</v>
      </c>
      <c r="E43" s="117">
        <f>'ADJ_Analisys Rev'!C40*0.014</f>
        <v>0</v>
      </c>
      <c r="F43" s="117">
        <f>IF($E$12="X",'ADJ_Analisys Rev'!C40*$G$11,0)</f>
        <v>0</v>
      </c>
      <c r="G43" s="116"/>
      <c r="H43" s="230"/>
      <c r="I43" s="117">
        <f t="shared" si="122"/>
        <v>0</v>
      </c>
      <c r="J43" s="361">
        <f t="shared" ref="J43" si="162">SUM(I43:I44)</f>
        <v>0</v>
      </c>
      <c r="K43" s="175">
        <f>'ADJ_Analisys Rev'!D40*0.062</f>
        <v>0</v>
      </c>
      <c r="L43" s="117">
        <f>'ADJ_Analisys Rev'!D40*0.0145</f>
        <v>0</v>
      </c>
      <c r="M43" s="117">
        <f>'ADJ_Analisys Rev'!D40*0.014</f>
        <v>0</v>
      </c>
      <c r="N43" s="117">
        <f>IF($E$12="X",'ADJ_Analisys Rev'!D40*$G$11,0)</f>
        <v>0</v>
      </c>
      <c r="O43" s="116"/>
      <c r="P43" s="116"/>
      <c r="Q43" s="117">
        <f t="shared" si="123"/>
        <v>0</v>
      </c>
      <c r="R43" s="363">
        <f t="shared" ref="R43" si="163">SUM(Q43:Q44)</f>
        <v>0</v>
      </c>
      <c r="S43" s="175">
        <f>'ADJ_Analisys Rev'!E40*0.062</f>
        <v>0</v>
      </c>
      <c r="T43" s="117">
        <f>'ADJ_Analisys Rev'!E40*0.0145</f>
        <v>0</v>
      </c>
      <c r="U43" s="117">
        <f>'ADJ_Analisys Rev'!E40*0.014</f>
        <v>0</v>
      </c>
      <c r="V43" s="117">
        <f>IF($E$12="X",'ADJ_Analisys Rev'!E40*$G$11,0)</f>
        <v>0</v>
      </c>
      <c r="W43" s="116"/>
      <c r="X43" s="116"/>
      <c r="Y43" s="117">
        <f t="shared" si="124"/>
        <v>0</v>
      </c>
      <c r="Z43" s="361">
        <f t="shared" ref="Z43" si="164">SUM(Y43:Y44)</f>
        <v>0</v>
      </c>
      <c r="AA43" s="241">
        <f>'ADJ_Analisys Rev'!F40*0.062</f>
        <v>0</v>
      </c>
      <c r="AB43" s="120">
        <f>'ADJ_Analisys Rev'!F40*0.0145</f>
        <v>0</v>
      </c>
      <c r="AC43" s="120">
        <f>'ADJ_Analisys Rev'!F40*0.014</f>
        <v>0</v>
      </c>
      <c r="AD43" s="120">
        <f>IF($E$12="X",'ADJ_Analisys Rev'!F40*$G$11,0)</f>
        <v>0</v>
      </c>
      <c r="AE43" s="116"/>
      <c r="AF43" s="116"/>
      <c r="AG43" s="117">
        <f t="shared" si="125"/>
        <v>0</v>
      </c>
      <c r="AH43" s="361">
        <f t="shared" ref="AH43" si="165">SUM(AG43:AG44)</f>
        <v>0</v>
      </c>
      <c r="AI43" s="176">
        <f>'ADJ_Analisys Rev'!G40*0.062</f>
        <v>0</v>
      </c>
      <c r="AJ43" s="117">
        <f>'ADJ_Analisys Rev'!G40*0.0145</f>
        <v>0</v>
      </c>
      <c r="AK43" s="117">
        <f>'ADJ_Analisys Rev'!G40*0.014</f>
        <v>0</v>
      </c>
      <c r="AL43" s="117">
        <f>IF( $E$12="X",'ADJ_Analisys Rev'!G40*$G$11,0)</f>
        <v>0</v>
      </c>
      <c r="AM43" s="116"/>
      <c r="AN43" s="116"/>
      <c r="AO43" s="117">
        <f t="shared" si="126"/>
        <v>0</v>
      </c>
      <c r="AP43" s="361">
        <f t="shared" ref="AP43" si="166">SUM(AO43:AO44)</f>
        <v>0</v>
      </c>
      <c r="AQ43" s="175">
        <f>'ADJ_Analisys Rev'!H40*0.062</f>
        <v>0</v>
      </c>
      <c r="AR43" s="117">
        <f>'ADJ_Analisys Rev'!H40*0.0145</f>
        <v>0</v>
      </c>
      <c r="AS43" s="117">
        <f>'ADJ_Analisys Rev'!H40*0.014</f>
        <v>0</v>
      </c>
      <c r="AT43" s="117">
        <f>IF($E$12="X",'ADJ_Analisys Rev'!H40*$G$11,0)</f>
        <v>0</v>
      </c>
      <c r="AU43" s="116"/>
      <c r="AV43" s="116"/>
      <c r="AW43" s="117">
        <f t="shared" si="127"/>
        <v>0</v>
      </c>
      <c r="AX43" s="361">
        <f t="shared" ref="AX43" si="167">SUM(AW43:AW44)</f>
        <v>0</v>
      </c>
      <c r="AY43" s="175">
        <f>'ADJ_Analisys Rev'!I40*0.062</f>
        <v>0</v>
      </c>
      <c r="AZ43" s="117">
        <f>'ADJ_Analisys Rev'!I40*0.0145</f>
        <v>0</v>
      </c>
      <c r="BA43" s="117">
        <f>'ADJ_Analisys Rev'!I40*0.014</f>
        <v>0</v>
      </c>
      <c r="BB43" s="117">
        <f>IF($E$12="X",'ADJ_Analisys Rev'!I40*$G$11,0)</f>
        <v>0</v>
      </c>
      <c r="BC43" s="116"/>
      <c r="BD43" s="116"/>
      <c r="BE43" s="117">
        <f t="shared" si="128"/>
        <v>0</v>
      </c>
      <c r="BF43" s="361">
        <f t="shared" ref="BF43" si="168">SUM(BE43:BE44)</f>
        <v>0</v>
      </c>
      <c r="BG43" s="175">
        <f>'ADJ_Analisys Rev'!J40*0.062</f>
        <v>0</v>
      </c>
      <c r="BH43" s="117">
        <f>'ADJ_Analisys Rev'!J40*0.0145</f>
        <v>0</v>
      </c>
      <c r="BI43" s="117">
        <f>'ADJ_Analisys Rev'!J40*0.014</f>
        <v>0</v>
      </c>
      <c r="BJ43" s="117">
        <f>IF($E$12="X",'ADJ_Analisys Rev'!J40*$G$11,0)</f>
        <v>0</v>
      </c>
      <c r="BK43" s="116"/>
      <c r="BL43" s="116"/>
      <c r="BM43" s="117">
        <f t="shared" si="129"/>
        <v>0</v>
      </c>
      <c r="BN43" s="361">
        <f t="shared" ref="BN43" si="169">SUM(BM43:BM44)</f>
        <v>0</v>
      </c>
      <c r="BO43" s="175">
        <f>'ADJ_Analisys Rev'!K40*0.062</f>
        <v>37.200000000000003</v>
      </c>
      <c r="BP43" s="117">
        <f>'ADJ_Analisys Rev'!K40*0.0145</f>
        <v>8.7000000000000011</v>
      </c>
      <c r="BQ43" s="117">
        <f>'ADJ_Analisys Rev'!K40*0.014</f>
        <v>8.4</v>
      </c>
      <c r="BR43" s="117">
        <f>IF($E$12="X",'ADJ_Analisys Rev'!K40*$G$11,0)</f>
        <v>120</v>
      </c>
      <c r="BS43" s="116"/>
      <c r="BT43" s="116"/>
      <c r="BU43" s="117">
        <f t="shared" si="130"/>
        <v>174.3</v>
      </c>
      <c r="BV43" s="361">
        <f t="shared" ref="BV43" si="170">SUM(BU43:BU44)</f>
        <v>348.6</v>
      </c>
      <c r="BW43" s="175">
        <f>'ADJ_Analisys Rev'!L40*0.062</f>
        <v>0</v>
      </c>
      <c r="BX43" s="117">
        <f>'ADJ_Analisys Rev'!L40*0.0145</f>
        <v>0</v>
      </c>
      <c r="BY43" s="117">
        <f>'ADJ_Analisys Rev'!L40*0.014</f>
        <v>0</v>
      </c>
      <c r="BZ43" s="117">
        <f>IF($E$12="X",'ADJ_Analisys Rev'!L40*$G$11,0)</f>
        <v>0</v>
      </c>
      <c r="CA43" s="116"/>
      <c r="CB43" s="116"/>
      <c r="CC43" s="117">
        <f t="shared" si="131"/>
        <v>0</v>
      </c>
      <c r="CD43" s="361">
        <f t="shared" ref="CD43" si="171">SUM(CC43:CC44)</f>
        <v>0</v>
      </c>
    </row>
    <row r="44" spans="1:85" x14ac:dyDescent="0.3">
      <c r="A44" s="80" t="str">
        <f t="shared" si="121"/>
        <v>31-MAY-20</v>
      </c>
      <c r="B44" s="174" t="str">
        <f t="shared" si="121"/>
        <v>10 Semi-Month 2020</v>
      </c>
      <c r="C44" s="175">
        <f>'ADJ_Analisys Rev'!C41*0.062</f>
        <v>0</v>
      </c>
      <c r="D44" s="117">
        <f>'ADJ_Analisys Rev'!C41*0.0145</f>
        <v>0</v>
      </c>
      <c r="E44" s="117">
        <f>'ADJ_Analisys Rev'!C41*0.014</f>
        <v>0</v>
      </c>
      <c r="F44" s="117">
        <f>IF($E$12="X",'ADJ_Analisys Rev'!C41*$G$11,0)</f>
        <v>0</v>
      </c>
      <c r="G44" s="116"/>
      <c r="H44" s="230"/>
      <c r="I44" s="117">
        <f t="shared" si="122"/>
        <v>0</v>
      </c>
      <c r="J44" s="362"/>
      <c r="K44" s="175">
        <f>'ADJ_Analisys Rev'!D41*0.062</f>
        <v>0</v>
      </c>
      <c r="L44" s="117">
        <f>'ADJ_Analisys Rev'!D41*0.0145</f>
        <v>0</v>
      </c>
      <c r="M44" s="117">
        <f>'ADJ_Analisys Rev'!D41*0.014</f>
        <v>0</v>
      </c>
      <c r="N44" s="117">
        <f>IF($E$12="X",'ADJ_Analisys Rev'!D41*$G$11,0)</f>
        <v>0</v>
      </c>
      <c r="O44" s="116"/>
      <c r="P44" s="116"/>
      <c r="Q44" s="117">
        <f t="shared" si="123"/>
        <v>0</v>
      </c>
      <c r="R44" s="364"/>
      <c r="S44" s="175">
        <f>'ADJ_Analisys Rev'!E41*0.062</f>
        <v>0</v>
      </c>
      <c r="T44" s="117">
        <f>'ADJ_Analisys Rev'!E41*0.0145</f>
        <v>0</v>
      </c>
      <c r="U44" s="117">
        <f>'ADJ_Analisys Rev'!E41*0.014</f>
        <v>0</v>
      </c>
      <c r="V44" s="117">
        <f>IF($E$12="X",'ADJ_Analisys Rev'!E41*$G$11,0)</f>
        <v>0</v>
      </c>
      <c r="W44" s="116"/>
      <c r="X44" s="116"/>
      <c r="Y44" s="117">
        <f t="shared" si="124"/>
        <v>0</v>
      </c>
      <c r="Z44" s="362"/>
      <c r="AA44" s="241">
        <f>'ADJ_Analisys Rev'!F41*0.062</f>
        <v>0</v>
      </c>
      <c r="AB44" s="120">
        <f>'ADJ_Analisys Rev'!F41*0.0145</f>
        <v>0</v>
      </c>
      <c r="AC44" s="120">
        <f>'ADJ_Analisys Rev'!F41*0.014</f>
        <v>0</v>
      </c>
      <c r="AD44" s="120">
        <f>IF($E$12="X",'ADJ_Analisys Rev'!F41*$G$11,0)</f>
        <v>0</v>
      </c>
      <c r="AE44" s="116"/>
      <c r="AF44" s="116"/>
      <c r="AG44" s="117">
        <f t="shared" si="125"/>
        <v>0</v>
      </c>
      <c r="AH44" s="362"/>
      <c r="AI44" s="176">
        <f>'ADJ_Analisys Rev'!G41*0.062</f>
        <v>0</v>
      </c>
      <c r="AJ44" s="117">
        <f>'ADJ_Analisys Rev'!G41*0.0145</f>
        <v>0</v>
      </c>
      <c r="AK44" s="117">
        <f>'ADJ_Analisys Rev'!G41*0.014</f>
        <v>0</v>
      </c>
      <c r="AL44" s="117">
        <f>IF( $E$12="X",'ADJ_Analisys Rev'!G41*$G$11,0)</f>
        <v>0</v>
      </c>
      <c r="AM44" s="116"/>
      <c r="AN44" s="116"/>
      <c r="AO44" s="117">
        <f t="shared" si="126"/>
        <v>0</v>
      </c>
      <c r="AP44" s="362"/>
      <c r="AQ44" s="175">
        <f>'ADJ_Analisys Rev'!H41*0.062</f>
        <v>0</v>
      </c>
      <c r="AR44" s="117">
        <f>'ADJ_Analisys Rev'!H41*0.0145</f>
        <v>0</v>
      </c>
      <c r="AS44" s="117">
        <f>'ADJ_Analisys Rev'!H41*0.014</f>
        <v>0</v>
      </c>
      <c r="AT44" s="117">
        <f>IF($E$12="X",'ADJ_Analisys Rev'!H41*$G$11,0)</f>
        <v>0</v>
      </c>
      <c r="AU44" s="116"/>
      <c r="AV44" s="116"/>
      <c r="AW44" s="117">
        <f t="shared" si="127"/>
        <v>0</v>
      </c>
      <c r="AX44" s="362"/>
      <c r="AY44" s="175">
        <f>'ADJ_Analisys Rev'!I41*0.062</f>
        <v>0</v>
      </c>
      <c r="AZ44" s="117">
        <f>'ADJ_Analisys Rev'!I41*0.0145</f>
        <v>0</v>
      </c>
      <c r="BA44" s="117">
        <f>'ADJ_Analisys Rev'!I41*0.014</f>
        <v>0</v>
      </c>
      <c r="BB44" s="117">
        <f>IF($E$12="X",'ADJ_Analisys Rev'!I41*$G$11,0)</f>
        <v>0</v>
      </c>
      <c r="BC44" s="116"/>
      <c r="BD44" s="116"/>
      <c r="BE44" s="117">
        <f t="shared" si="128"/>
        <v>0</v>
      </c>
      <c r="BF44" s="362"/>
      <c r="BG44" s="175">
        <f>'ADJ_Analisys Rev'!J41*0.062</f>
        <v>0</v>
      </c>
      <c r="BH44" s="117">
        <f>'ADJ_Analisys Rev'!J41*0.0145</f>
        <v>0</v>
      </c>
      <c r="BI44" s="117">
        <f>'ADJ_Analisys Rev'!J41*0.014</f>
        <v>0</v>
      </c>
      <c r="BJ44" s="117">
        <f>IF($E$12="X",'ADJ_Analisys Rev'!J41*$G$11,0)</f>
        <v>0</v>
      </c>
      <c r="BK44" s="116"/>
      <c r="BL44" s="116"/>
      <c r="BM44" s="117">
        <f t="shared" si="129"/>
        <v>0</v>
      </c>
      <c r="BN44" s="362"/>
      <c r="BO44" s="175">
        <f>'ADJ_Analisys Rev'!K41*0.062</f>
        <v>37.200000000000003</v>
      </c>
      <c r="BP44" s="117">
        <f>'ADJ_Analisys Rev'!K41*0.0145</f>
        <v>8.7000000000000011</v>
      </c>
      <c r="BQ44" s="117">
        <f>'ADJ_Analisys Rev'!K41*0.014</f>
        <v>8.4</v>
      </c>
      <c r="BR44" s="117">
        <f>IF($E$12="X",'ADJ_Analisys Rev'!K41*$G$11,0)</f>
        <v>120</v>
      </c>
      <c r="BS44" s="116"/>
      <c r="BT44" s="116"/>
      <c r="BU44" s="117">
        <f t="shared" si="130"/>
        <v>174.3</v>
      </c>
      <c r="BV44" s="362"/>
      <c r="BW44" s="175">
        <f>'ADJ_Analisys Rev'!L41*0.062</f>
        <v>0</v>
      </c>
      <c r="BX44" s="117">
        <f>'ADJ_Analisys Rev'!L41*0.0145</f>
        <v>0</v>
      </c>
      <c r="BY44" s="117">
        <f>'ADJ_Analisys Rev'!L41*0.014</f>
        <v>0</v>
      </c>
      <c r="BZ44" s="117">
        <f>IF($E$12="X",'ADJ_Analisys Rev'!L41*$G$11,0)</f>
        <v>0</v>
      </c>
      <c r="CA44" s="116"/>
      <c r="CB44" s="116"/>
      <c r="CC44" s="117">
        <f t="shared" si="131"/>
        <v>0</v>
      </c>
      <c r="CD44" s="362"/>
    </row>
    <row r="45" spans="1:85" x14ac:dyDescent="0.3">
      <c r="A45" s="80" t="str">
        <f t="shared" si="121"/>
        <v>15-JUN-20</v>
      </c>
      <c r="B45" s="174" t="str">
        <f t="shared" si="121"/>
        <v>11 Semi-Month 2020</v>
      </c>
      <c r="C45" s="175">
        <f>'ADJ_Analisys Rev'!C42*0.062</f>
        <v>0</v>
      </c>
      <c r="D45" s="117">
        <f>'ADJ_Analisys Rev'!C42*0.0145</f>
        <v>0</v>
      </c>
      <c r="E45" s="117">
        <f>'ADJ_Analisys Rev'!C42*0.014</f>
        <v>0</v>
      </c>
      <c r="F45" s="117">
        <f>IF($E$12="X",'ADJ_Analisys Rev'!C42*$G$11,0)</f>
        <v>0</v>
      </c>
      <c r="G45" s="116"/>
      <c r="H45" s="230"/>
      <c r="I45" s="117">
        <f t="shared" si="122"/>
        <v>0</v>
      </c>
      <c r="J45" s="361">
        <f t="shared" ref="J45" si="172">SUM(I45:I46)</f>
        <v>0</v>
      </c>
      <c r="K45" s="175">
        <f>'ADJ_Analisys Rev'!D42*0.062</f>
        <v>0</v>
      </c>
      <c r="L45" s="117">
        <f>'ADJ_Analisys Rev'!D42*0.0145</f>
        <v>0</v>
      </c>
      <c r="M45" s="117">
        <f>'ADJ_Analisys Rev'!D42*0.014</f>
        <v>0</v>
      </c>
      <c r="N45" s="117">
        <f>IF($E$12="X",'ADJ_Analisys Rev'!D42*$G$11,0)</f>
        <v>0</v>
      </c>
      <c r="O45" s="116"/>
      <c r="P45" s="116"/>
      <c r="Q45" s="117">
        <f t="shared" si="123"/>
        <v>0</v>
      </c>
      <c r="R45" s="363">
        <f t="shared" ref="R45" si="173">SUM(Q45:Q46)</f>
        <v>0</v>
      </c>
      <c r="S45" s="175">
        <f>'ADJ_Analisys Rev'!E42*0.062</f>
        <v>0</v>
      </c>
      <c r="T45" s="117">
        <f>'ADJ_Analisys Rev'!E42*0.0145</f>
        <v>0</v>
      </c>
      <c r="U45" s="117">
        <f>'ADJ_Analisys Rev'!E42*0.014</f>
        <v>0</v>
      </c>
      <c r="V45" s="117">
        <f>IF($E$12="X",'ADJ_Analisys Rev'!E42*$G$11,0)</f>
        <v>0</v>
      </c>
      <c r="W45" s="116"/>
      <c r="X45" s="116"/>
      <c r="Y45" s="117">
        <f t="shared" si="124"/>
        <v>0</v>
      </c>
      <c r="Z45" s="361">
        <f t="shared" ref="Z45" si="174">SUM(Y45:Y46)</f>
        <v>0</v>
      </c>
      <c r="AA45" s="241">
        <f>'ADJ_Analisys Rev'!F42*0.062</f>
        <v>0</v>
      </c>
      <c r="AB45" s="120">
        <f>'ADJ_Analisys Rev'!F42*0.0145</f>
        <v>0</v>
      </c>
      <c r="AC45" s="120">
        <f>'ADJ_Analisys Rev'!F42*0.014</f>
        <v>0</v>
      </c>
      <c r="AD45" s="120">
        <f>IF($E$12="X",'ADJ_Analisys Rev'!F42*$G$11,0)</f>
        <v>0</v>
      </c>
      <c r="AE45" s="116"/>
      <c r="AF45" s="116"/>
      <c r="AG45" s="117">
        <f t="shared" si="125"/>
        <v>0</v>
      </c>
      <c r="AH45" s="361">
        <f t="shared" ref="AH45" si="175">SUM(AG45:AG46)</f>
        <v>0</v>
      </c>
      <c r="AI45" s="176">
        <f>'ADJ_Analisys Rev'!G42*0.062</f>
        <v>0</v>
      </c>
      <c r="AJ45" s="117">
        <f>'ADJ_Analisys Rev'!G42*0.0145</f>
        <v>0</v>
      </c>
      <c r="AK45" s="117">
        <f>'ADJ_Analisys Rev'!G42*0.014</f>
        <v>0</v>
      </c>
      <c r="AL45" s="117">
        <f>IF( $E$12="X",'ADJ_Analisys Rev'!G42*$G$11,0)</f>
        <v>0</v>
      </c>
      <c r="AM45" s="116"/>
      <c r="AN45" s="116"/>
      <c r="AO45" s="117">
        <f t="shared" si="126"/>
        <v>0</v>
      </c>
      <c r="AP45" s="361">
        <f t="shared" ref="AP45" si="176">SUM(AO45:AO46)</f>
        <v>0</v>
      </c>
      <c r="AQ45" s="175">
        <f>'ADJ_Analisys Rev'!H42*0.062</f>
        <v>0</v>
      </c>
      <c r="AR45" s="117">
        <f>'ADJ_Analisys Rev'!H42*0.0145</f>
        <v>0</v>
      </c>
      <c r="AS45" s="117">
        <f>'ADJ_Analisys Rev'!H42*0.014</f>
        <v>0</v>
      </c>
      <c r="AT45" s="117">
        <f>IF($E$12="X",'ADJ_Analisys Rev'!H42*$G$11,0)</f>
        <v>0</v>
      </c>
      <c r="AU45" s="116"/>
      <c r="AV45" s="116"/>
      <c r="AW45" s="117">
        <f t="shared" si="127"/>
        <v>0</v>
      </c>
      <c r="AX45" s="361">
        <f t="shared" ref="AX45" si="177">SUM(AW45:AW46)</f>
        <v>0</v>
      </c>
      <c r="AY45" s="175">
        <f>'ADJ_Analisys Rev'!I42*0.062</f>
        <v>0</v>
      </c>
      <c r="AZ45" s="117">
        <f>'ADJ_Analisys Rev'!I42*0.0145</f>
        <v>0</v>
      </c>
      <c r="BA45" s="117">
        <f>'ADJ_Analisys Rev'!I42*0.014</f>
        <v>0</v>
      </c>
      <c r="BB45" s="117">
        <f>IF($E$12="X",'ADJ_Analisys Rev'!I42*$G$11,0)</f>
        <v>0</v>
      </c>
      <c r="BC45" s="116"/>
      <c r="BD45" s="116"/>
      <c r="BE45" s="117">
        <f t="shared" si="128"/>
        <v>0</v>
      </c>
      <c r="BF45" s="361">
        <f t="shared" ref="BF45" si="178">SUM(BE45:BE46)</f>
        <v>0</v>
      </c>
      <c r="BG45" s="175">
        <f>'ADJ_Analisys Rev'!J42*0.062</f>
        <v>0</v>
      </c>
      <c r="BH45" s="117">
        <f>'ADJ_Analisys Rev'!J42*0.0145</f>
        <v>0</v>
      </c>
      <c r="BI45" s="117">
        <f>'ADJ_Analisys Rev'!J42*0.014</f>
        <v>0</v>
      </c>
      <c r="BJ45" s="117">
        <f>IF($E$12="X",'ADJ_Analisys Rev'!J42*$G$11,0)</f>
        <v>0</v>
      </c>
      <c r="BK45" s="116"/>
      <c r="BL45" s="116"/>
      <c r="BM45" s="117">
        <f t="shared" si="129"/>
        <v>0</v>
      </c>
      <c r="BN45" s="361">
        <f t="shared" ref="BN45" si="179">SUM(BM45:BM46)</f>
        <v>0</v>
      </c>
      <c r="BO45" s="175">
        <f>'ADJ_Analisys Rev'!K42*0.062</f>
        <v>0</v>
      </c>
      <c r="BP45" s="117">
        <f>'ADJ_Analisys Rev'!K42*0.0145</f>
        <v>0</v>
      </c>
      <c r="BQ45" s="117">
        <f>'ADJ_Analisys Rev'!K42*0.014</f>
        <v>0</v>
      </c>
      <c r="BR45" s="117">
        <f>IF($E$12="X",'ADJ_Analisys Rev'!K42*$G$11,0)</f>
        <v>0</v>
      </c>
      <c r="BS45" s="116"/>
      <c r="BT45" s="116"/>
      <c r="BU45" s="117">
        <f t="shared" si="130"/>
        <v>0</v>
      </c>
      <c r="BV45" s="361">
        <f t="shared" ref="BV45" si="180">SUM(BU45:BU46)</f>
        <v>0</v>
      </c>
      <c r="BW45" s="175">
        <f>'ADJ_Analisys Rev'!L42*0.062</f>
        <v>15.5</v>
      </c>
      <c r="BX45" s="117">
        <f>'ADJ_Analisys Rev'!L42*0.0145</f>
        <v>3.625</v>
      </c>
      <c r="BY45" s="117">
        <f>'ADJ_Analisys Rev'!L42*0.014</f>
        <v>3.5</v>
      </c>
      <c r="BZ45" s="117">
        <f>IF($E$12="X",'ADJ_Analisys Rev'!L42*$G$11,0)</f>
        <v>50</v>
      </c>
      <c r="CA45" s="116"/>
      <c r="CB45" s="116"/>
      <c r="CC45" s="117">
        <f t="shared" si="131"/>
        <v>72.625</v>
      </c>
      <c r="CD45" s="361">
        <f t="shared" ref="CD45" si="181">SUM(CC45:CC46)</f>
        <v>217.875</v>
      </c>
    </row>
    <row r="46" spans="1:85" x14ac:dyDescent="0.3">
      <c r="A46" s="80" t="str">
        <f t="shared" si="121"/>
        <v>30-JUN-20</v>
      </c>
      <c r="B46" s="174" t="str">
        <f t="shared" si="121"/>
        <v>12 Semi-Month 2020</v>
      </c>
      <c r="C46" s="175">
        <f>'ADJ_Analisys Rev'!C43*0.062</f>
        <v>0</v>
      </c>
      <c r="D46" s="117">
        <f>'ADJ_Analisys Rev'!C43*0.0145</f>
        <v>0</v>
      </c>
      <c r="E46" s="117">
        <f>'ADJ_Analisys Rev'!C43*0.014</f>
        <v>0</v>
      </c>
      <c r="F46" s="117">
        <f>IF($E$12="X",'ADJ_Analisys Rev'!C43*$G$11,0)</f>
        <v>0</v>
      </c>
      <c r="G46" s="116"/>
      <c r="H46" s="230"/>
      <c r="I46" s="117">
        <f t="shared" si="122"/>
        <v>0</v>
      </c>
      <c r="J46" s="362"/>
      <c r="K46" s="175">
        <f>'ADJ_Analisys Rev'!D43*0.062</f>
        <v>0</v>
      </c>
      <c r="L46" s="117">
        <f>'ADJ_Analisys Rev'!D43*0.0145</f>
        <v>0</v>
      </c>
      <c r="M46" s="117">
        <f>'ADJ_Analisys Rev'!D43*0.014</f>
        <v>0</v>
      </c>
      <c r="N46" s="117">
        <f>IF($E$12="X",'ADJ_Analisys Rev'!D43*$G$11,0)</f>
        <v>0</v>
      </c>
      <c r="O46" s="116"/>
      <c r="P46" s="116"/>
      <c r="Q46" s="117">
        <f t="shared" si="123"/>
        <v>0</v>
      </c>
      <c r="R46" s="364"/>
      <c r="S46" s="175">
        <f>'ADJ_Analisys Rev'!E43*0.062</f>
        <v>0</v>
      </c>
      <c r="T46" s="117">
        <f>'ADJ_Analisys Rev'!E43*0.0145</f>
        <v>0</v>
      </c>
      <c r="U46" s="117">
        <f>'ADJ_Analisys Rev'!E43*0.014</f>
        <v>0</v>
      </c>
      <c r="V46" s="117">
        <f>IF($E$12="X",'ADJ_Analisys Rev'!E43*$G$11,0)</f>
        <v>0</v>
      </c>
      <c r="W46" s="116"/>
      <c r="X46" s="116"/>
      <c r="Y46" s="117">
        <f t="shared" si="124"/>
        <v>0</v>
      </c>
      <c r="Z46" s="362"/>
      <c r="AA46" s="241">
        <f>'ADJ_Analisys Rev'!F43*0.062</f>
        <v>0</v>
      </c>
      <c r="AB46" s="120">
        <f>'ADJ_Analisys Rev'!F43*0.0145</f>
        <v>0</v>
      </c>
      <c r="AC46" s="120">
        <f>'ADJ_Analisys Rev'!F43*0.014</f>
        <v>0</v>
      </c>
      <c r="AD46" s="120">
        <f>IF($E$12="X",'ADJ_Analisys Rev'!F43*$G$11,0)</f>
        <v>0</v>
      </c>
      <c r="AE46" s="116"/>
      <c r="AF46" s="116"/>
      <c r="AG46" s="117">
        <f t="shared" si="125"/>
        <v>0</v>
      </c>
      <c r="AH46" s="362"/>
      <c r="AI46" s="176">
        <f>'ADJ_Analisys Rev'!G43*0.062</f>
        <v>0</v>
      </c>
      <c r="AJ46" s="117">
        <f>'ADJ_Analisys Rev'!G43*0.0145</f>
        <v>0</v>
      </c>
      <c r="AK46" s="117">
        <f>'ADJ_Analisys Rev'!G43*0.014</f>
        <v>0</v>
      </c>
      <c r="AL46" s="117">
        <f>IF( $E$12="X",'ADJ_Analisys Rev'!G43*$G$11,0)</f>
        <v>0</v>
      </c>
      <c r="AM46" s="116"/>
      <c r="AN46" s="116"/>
      <c r="AO46" s="117">
        <f t="shared" si="126"/>
        <v>0</v>
      </c>
      <c r="AP46" s="362"/>
      <c r="AQ46" s="175">
        <f>'ADJ_Analisys Rev'!H43*0.062</f>
        <v>0</v>
      </c>
      <c r="AR46" s="117">
        <f>'ADJ_Analisys Rev'!H43*0.0145</f>
        <v>0</v>
      </c>
      <c r="AS46" s="117">
        <f>'ADJ_Analisys Rev'!H43*0.014</f>
        <v>0</v>
      </c>
      <c r="AT46" s="117">
        <f>IF($E$12="X",'ADJ_Analisys Rev'!H43*$G$11,0)</f>
        <v>0</v>
      </c>
      <c r="AU46" s="116"/>
      <c r="AV46" s="116"/>
      <c r="AW46" s="117">
        <f t="shared" si="127"/>
        <v>0</v>
      </c>
      <c r="AX46" s="362"/>
      <c r="AY46" s="175">
        <f>'ADJ_Analisys Rev'!I43*0.062</f>
        <v>0</v>
      </c>
      <c r="AZ46" s="117">
        <f>'ADJ_Analisys Rev'!I43*0.0145</f>
        <v>0</v>
      </c>
      <c r="BA46" s="117">
        <f>'ADJ_Analisys Rev'!I43*0.014</f>
        <v>0</v>
      </c>
      <c r="BB46" s="117">
        <f>IF($E$12="X",'ADJ_Analisys Rev'!I43*$G$11,0)</f>
        <v>0</v>
      </c>
      <c r="BC46" s="116"/>
      <c r="BD46" s="116"/>
      <c r="BE46" s="117">
        <f t="shared" si="128"/>
        <v>0</v>
      </c>
      <c r="BF46" s="362"/>
      <c r="BG46" s="175">
        <f>'ADJ_Analisys Rev'!J43*0.062</f>
        <v>0</v>
      </c>
      <c r="BH46" s="117">
        <f>'ADJ_Analisys Rev'!J43*0.0145</f>
        <v>0</v>
      </c>
      <c r="BI46" s="117">
        <f>'ADJ_Analisys Rev'!J43*0.014</f>
        <v>0</v>
      </c>
      <c r="BJ46" s="117">
        <f>IF($E$12="X",'ADJ_Analisys Rev'!J43*$G$11,0)</f>
        <v>0</v>
      </c>
      <c r="BK46" s="116"/>
      <c r="BL46" s="116"/>
      <c r="BM46" s="117">
        <f t="shared" si="129"/>
        <v>0</v>
      </c>
      <c r="BN46" s="362"/>
      <c r="BO46" s="175">
        <f>'ADJ_Analisys Rev'!K43*0.062</f>
        <v>0</v>
      </c>
      <c r="BP46" s="117">
        <f>'ADJ_Analisys Rev'!K43*0.0145</f>
        <v>0</v>
      </c>
      <c r="BQ46" s="117">
        <f>'ADJ_Analisys Rev'!K43*0.014</f>
        <v>0</v>
      </c>
      <c r="BR46" s="117">
        <f>IF($E$12="X",'ADJ_Analisys Rev'!K43*$G$11,0)</f>
        <v>0</v>
      </c>
      <c r="BS46" s="116"/>
      <c r="BT46" s="116"/>
      <c r="BU46" s="117">
        <f t="shared" si="130"/>
        <v>0</v>
      </c>
      <c r="BV46" s="362"/>
      <c r="BW46" s="175">
        <f>'ADJ_Analisys Rev'!L43*0.062</f>
        <v>31</v>
      </c>
      <c r="BX46" s="117">
        <f>'ADJ_Analisys Rev'!L43*0.0145</f>
        <v>7.25</v>
      </c>
      <c r="BY46" s="117">
        <f>'ADJ_Analisys Rev'!L43*0.014</f>
        <v>7</v>
      </c>
      <c r="BZ46" s="117">
        <f>IF($E$12="X",'ADJ_Analisys Rev'!L43*$G$11,0)</f>
        <v>100</v>
      </c>
      <c r="CA46" s="116"/>
      <c r="CB46" s="116"/>
      <c r="CC46" s="117">
        <f t="shared" si="131"/>
        <v>145.25</v>
      </c>
      <c r="CD46" s="362"/>
    </row>
    <row r="47" spans="1:85" x14ac:dyDescent="0.3">
      <c r="A47" s="13"/>
      <c r="B47" s="80"/>
      <c r="C47" s="175"/>
      <c r="D47" s="117"/>
      <c r="E47" s="117"/>
      <c r="F47" s="117"/>
      <c r="G47" s="24"/>
      <c r="H47" s="151"/>
      <c r="I47" s="117"/>
      <c r="J47" s="224"/>
      <c r="K47" s="88"/>
      <c r="L47" s="89"/>
      <c r="M47" s="89"/>
      <c r="N47" s="89"/>
      <c r="O47" s="35"/>
      <c r="P47" s="35"/>
      <c r="Q47" s="117"/>
      <c r="R47" s="224"/>
      <c r="S47" s="88"/>
      <c r="T47" s="89"/>
      <c r="U47" s="89"/>
      <c r="V47" s="89"/>
      <c r="W47" s="35"/>
      <c r="X47" s="35"/>
      <c r="Y47" s="117"/>
      <c r="Z47" s="225"/>
      <c r="AA47" s="92"/>
      <c r="AB47" s="92"/>
      <c r="AC47" s="92"/>
      <c r="AD47" s="92"/>
      <c r="AE47" s="35"/>
      <c r="AF47" s="35"/>
      <c r="AG47" s="117"/>
      <c r="AH47" s="225"/>
      <c r="AI47" s="91"/>
      <c r="AJ47" s="89"/>
      <c r="AK47" s="89"/>
      <c r="AL47" s="89"/>
      <c r="AM47" s="35"/>
      <c r="AN47" s="35"/>
      <c r="AO47" s="117"/>
      <c r="AP47" s="225"/>
      <c r="AQ47" s="88"/>
      <c r="AR47" s="89"/>
      <c r="AS47" s="89"/>
      <c r="AT47" s="89"/>
      <c r="AU47" s="35"/>
      <c r="AV47" s="35"/>
      <c r="AW47" s="117"/>
      <c r="AX47" s="225"/>
      <c r="AY47" s="88"/>
      <c r="AZ47" s="89"/>
      <c r="BA47" s="89"/>
      <c r="BB47" s="89"/>
      <c r="BC47" s="35"/>
      <c r="BD47" s="35"/>
      <c r="BE47" s="117"/>
      <c r="BF47" s="225"/>
      <c r="BG47" s="88"/>
      <c r="BH47" s="89"/>
      <c r="BI47" s="89"/>
      <c r="BJ47" s="89"/>
      <c r="BK47" s="35"/>
      <c r="BL47" s="35"/>
      <c r="BM47" s="117"/>
      <c r="BN47" s="225"/>
      <c r="BO47" s="88"/>
      <c r="BP47" s="89"/>
      <c r="BQ47" s="89"/>
      <c r="BR47" s="89"/>
      <c r="BS47" s="35"/>
      <c r="BT47" s="35"/>
      <c r="BU47" s="117"/>
      <c r="BV47" s="225"/>
      <c r="BW47" s="88"/>
      <c r="BX47" s="89"/>
      <c r="BY47" s="89"/>
      <c r="BZ47" s="89"/>
      <c r="CA47" s="35"/>
      <c r="CB47" s="35"/>
      <c r="CC47" s="117"/>
      <c r="CD47" s="225"/>
    </row>
    <row r="48" spans="1:85" ht="15" thickBot="1" x14ac:dyDescent="0.35">
      <c r="A48" s="218" t="s">
        <v>122</v>
      </c>
      <c r="B48" s="80"/>
      <c r="C48" s="175">
        <f>SUM(C35:C47)</f>
        <v>88.5732</v>
      </c>
      <c r="D48" s="117">
        <f t="shared" ref="D48" si="182">SUM(D35:D47)</f>
        <v>20.714700000000001</v>
      </c>
      <c r="E48" s="117">
        <f t="shared" ref="E48" si="183">SUM(E35:E47)</f>
        <v>20.000399999999999</v>
      </c>
      <c r="F48" s="117">
        <f t="shared" ref="F48" si="184">SUM(F35:F47)</f>
        <v>285.71999999999997</v>
      </c>
      <c r="G48" s="117">
        <f t="shared" ref="G48" si="185">SUM(G35:G47)</f>
        <v>0</v>
      </c>
      <c r="H48" s="231">
        <f t="shared" ref="H48" si="186">SUM(H35:H47)</f>
        <v>0</v>
      </c>
      <c r="I48" s="117">
        <f t="shared" ref="I48" si="187">SUM(I35:I47)</f>
        <v>415.00829999999996</v>
      </c>
      <c r="J48" s="225">
        <f>SUM(J35:J47)</f>
        <v>415.00829999999996</v>
      </c>
      <c r="K48" s="175">
        <f>SUM(K35:K47)</f>
        <v>75.713160000000002</v>
      </c>
      <c r="L48" s="117">
        <f t="shared" ref="L48" si="188">SUM(L35:L47)</f>
        <v>17.70711</v>
      </c>
      <c r="M48" s="117">
        <f t="shared" ref="M48" si="189">SUM(M35:M47)</f>
        <v>17.096520000000002</v>
      </c>
      <c r="N48" s="117">
        <f t="shared" ref="N48" si="190">SUM(N35:N47)</f>
        <v>244.23600000000002</v>
      </c>
      <c r="O48" s="117">
        <f t="shared" ref="O48" si="191">SUM(O35:O47)</f>
        <v>0</v>
      </c>
      <c r="P48" s="231">
        <f t="shared" ref="P48" si="192">SUM(P35:P47)</f>
        <v>0</v>
      </c>
      <c r="Q48" s="117">
        <f t="shared" ref="Q48" si="193">SUM(Q35:Q47)</f>
        <v>354.75279</v>
      </c>
      <c r="R48" s="225">
        <f>SUM(R35:R47)</f>
        <v>354.75279</v>
      </c>
      <c r="S48" s="175">
        <f>SUM(S35:S47)</f>
        <v>186</v>
      </c>
      <c r="T48" s="117">
        <f t="shared" ref="T48" si="194">SUM(T35:T47)</f>
        <v>43.5</v>
      </c>
      <c r="U48" s="117">
        <f t="shared" ref="U48" si="195">SUM(U35:U47)</f>
        <v>42</v>
      </c>
      <c r="V48" s="117">
        <f t="shared" ref="V48" si="196">SUM(V35:V47)</f>
        <v>600</v>
      </c>
      <c r="W48" s="117">
        <f t="shared" ref="W48" si="197">SUM(W35:W47)</f>
        <v>0</v>
      </c>
      <c r="X48" s="231">
        <f t="shared" ref="X48" si="198">SUM(X35:X47)</f>
        <v>0</v>
      </c>
      <c r="Y48" s="117">
        <f t="shared" ref="Y48" si="199">SUM(Y35:Y47)</f>
        <v>871.5</v>
      </c>
      <c r="Z48" s="225">
        <f>SUM(Z35:Z47)</f>
        <v>871.5</v>
      </c>
      <c r="AA48" s="175">
        <f>SUM(AA35:AA47)</f>
        <v>126.18302</v>
      </c>
      <c r="AB48" s="117">
        <f t="shared" ref="AB48" si="200">SUM(AB35:AB47)</f>
        <v>29.510545</v>
      </c>
      <c r="AC48" s="117">
        <f t="shared" ref="AC48" si="201">SUM(AC35:AC47)</f>
        <v>28.492940000000004</v>
      </c>
      <c r="AD48" s="117">
        <f t="shared" ref="AD48" si="202">SUM(AD35:AD47)</f>
        <v>407.04200000000003</v>
      </c>
      <c r="AE48" s="117">
        <f t="shared" ref="AE48" si="203">SUM(AE35:AE47)</f>
        <v>0</v>
      </c>
      <c r="AF48" s="231">
        <f t="shared" ref="AF48" si="204">SUM(AF35:AF47)</f>
        <v>0</v>
      </c>
      <c r="AG48" s="117">
        <f t="shared" ref="AG48" si="205">SUM(AG35:AG47)</f>
        <v>591.22850500000004</v>
      </c>
      <c r="AH48" s="225">
        <f>SUM(AH35:AH47)</f>
        <v>591.22850500000004</v>
      </c>
      <c r="AI48" s="175">
        <f>SUM(AI35:AI47)</f>
        <v>75.713160000000002</v>
      </c>
      <c r="AJ48" s="117">
        <f t="shared" ref="AJ48" si="206">SUM(AJ35:AJ47)</f>
        <v>17.70711</v>
      </c>
      <c r="AK48" s="117">
        <f t="shared" ref="AK48" si="207">SUM(AK35:AK47)</f>
        <v>17.096520000000002</v>
      </c>
      <c r="AL48" s="117">
        <f t="shared" ref="AL48" si="208">SUM(AL35:AL47)</f>
        <v>244.23600000000002</v>
      </c>
      <c r="AM48" s="117">
        <f t="shared" ref="AM48" si="209">SUM(AM35:AM47)</f>
        <v>0</v>
      </c>
      <c r="AN48" s="231">
        <f t="shared" ref="AN48" si="210">SUM(AN35:AN47)</f>
        <v>0</v>
      </c>
      <c r="AO48" s="117">
        <f t="shared" ref="AO48" si="211">SUM(AO35:AO47)</f>
        <v>354.75279</v>
      </c>
      <c r="AP48" s="225">
        <f>SUM(AP35:AP47)</f>
        <v>354.75279</v>
      </c>
      <c r="AQ48" s="175">
        <f>SUM(AQ35:AQ47)</f>
        <v>43.4</v>
      </c>
      <c r="AR48" s="117">
        <f t="shared" ref="AR48" si="212">SUM(AR35:AR47)</f>
        <v>10.15</v>
      </c>
      <c r="AS48" s="117">
        <f t="shared" ref="AS48" si="213">SUM(AS35:AS47)</f>
        <v>9.8000000000000007</v>
      </c>
      <c r="AT48" s="117">
        <f t="shared" ref="AT48" si="214">SUM(AT35:AT47)</f>
        <v>140</v>
      </c>
      <c r="AU48" s="117">
        <f t="shared" ref="AU48" si="215">SUM(AU35:AU47)</f>
        <v>0</v>
      </c>
      <c r="AV48" s="231">
        <f t="shared" ref="AV48" si="216">SUM(AV35:AV47)</f>
        <v>0</v>
      </c>
      <c r="AW48" s="117">
        <f t="shared" ref="AW48" si="217">SUM(AW35:AW47)</f>
        <v>203.35</v>
      </c>
      <c r="AX48" s="225">
        <f>SUM(AX35:AX47)</f>
        <v>203.35</v>
      </c>
      <c r="AY48" s="175">
        <f>SUM(AY35:AY47)</f>
        <v>88.04</v>
      </c>
      <c r="AZ48" s="117">
        <f t="shared" ref="AZ48" si="218">SUM(AZ35:AZ47)</f>
        <v>20.59</v>
      </c>
      <c r="BA48" s="117">
        <f t="shared" ref="BA48" si="219">SUM(BA35:BA47)</f>
        <v>19.88</v>
      </c>
      <c r="BB48" s="117">
        <f t="shared" ref="BB48" si="220">SUM(BB35:BB47)</f>
        <v>284</v>
      </c>
      <c r="BC48" s="117">
        <f t="shared" ref="BC48" si="221">SUM(BC35:BC47)</f>
        <v>0</v>
      </c>
      <c r="BD48" s="231">
        <f t="shared" ref="BD48" si="222">SUM(BD35:BD47)</f>
        <v>0</v>
      </c>
      <c r="BE48" s="117">
        <f t="shared" ref="BE48" si="223">SUM(BE35:BE47)</f>
        <v>412.51</v>
      </c>
      <c r="BF48" s="225">
        <f>SUM(BF35:BF47)</f>
        <v>412.51</v>
      </c>
      <c r="BG48" s="175">
        <f>SUM(BG35:BG47)</f>
        <v>186</v>
      </c>
      <c r="BH48" s="117">
        <f t="shared" ref="BH48" si="224">SUM(BH35:BH47)</f>
        <v>43.5</v>
      </c>
      <c r="BI48" s="117">
        <f t="shared" ref="BI48" si="225">SUM(BI35:BI47)</f>
        <v>42</v>
      </c>
      <c r="BJ48" s="117">
        <f t="shared" ref="BJ48" si="226">SUM(BJ35:BJ47)</f>
        <v>600</v>
      </c>
      <c r="BK48" s="117">
        <f t="shared" ref="BK48" si="227">SUM(BK35:BK47)</f>
        <v>0</v>
      </c>
      <c r="BL48" s="231">
        <f t="shared" ref="BL48" si="228">SUM(BL35:BL47)</f>
        <v>0</v>
      </c>
      <c r="BM48" s="117">
        <f t="shared" ref="BM48" si="229">SUM(BM35:BM47)</f>
        <v>871.5</v>
      </c>
      <c r="BN48" s="225">
        <f>SUM(BN35:BN47)</f>
        <v>871.5</v>
      </c>
      <c r="BO48" s="175">
        <f>SUM(BO35:BO47)</f>
        <v>74.400000000000006</v>
      </c>
      <c r="BP48" s="117">
        <f t="shared" ref="BP48" si="230">SUM(BP35:BP47)</f>
        <v>17.400000000000002</v>
      </c>
      <c r="BQ48" s="117">
        <f t="shared" ref="BQ48" si="231">SUM(BQ35:BQ47)</f>
        <v>16.8</v>
      </c>
      <c r="BR48" s="117">
        <f t="shared" ref="BR48" si="232">SUM(BR35:BR47)</f>
        <v>240</v>
      </c>
      <c r="BS48" s="117">
        <f t="shared" ref="BS48" si="233">SUM(BS35:BS47)</f>
        <v>0</v>
      </c>
      <c r="BT48" s="231">
        <f t="shared" ref="BT48" si="234">SUM(BT35:BT47)</f>
        <v>0</v>
      </c>
      <c r="BU48" s="117">
        <f t="shared" ref="BU48" si="235">SUM(BU35:BU47)</f>
        <v>348.6</v>
      </c>
      <c r="BV48" s="225">
        <f>SUM(BV35:BV47)</f>
        <v>348.6</v>
      </c>
      <c r="BW48" s="175">
        <f>SUM(BW35:BW47)</f>
        <v>46.5</v>
      </c>
      <c r="BX48" s="117">
        <f t="shared" ref="BX48" si="236">SUM(BX35:BX47)</f>
        <v>10.875</v>
      </c>
      <c r="BY48" s="117">
        <f t="shared" ref="BY48" si="237">SUM(BY35:BY47)</f>
        <v>10.5</v>
      </c>
      <c r="BZ48" s="117">
        <f t="shared" ref="BZ48" si="238">SUM(BZ35:BZ47)</f>
        <v>150</v>
      </c>
      <c r="CA48" s="117">
        <f t="shared" ref="CA48" si="239">SUM(CA35:CA47)</f>
        <v>0</v>
      </c>
      <c r="CB48" s="231">
        <f t="shared" ref="CB48" si="240">SUM(CB35:CB47)</f>
        <v>0</v>
      </c>
      <c r="CC48" s="117">
        <f t="shared" ref="CC48" si="241">SUM(CC35:CC47)</f>
        <v>217.875</v>
      </c>
      <c r="CD48" s="225">
        <f>SUM(CD35:CD47)</f>
        <v>217.875</v>
      </c>
    </row>
    <row r="49" spans="1:84" ht="15" thickBot="1" x14ac:dyDescent="0.35">
      <c r="A49" s="218"/>
      <c r="B49" s="80"/>
      <c r="C49" s="314"/>
      <c r="D49" s="247"/>
      <c r="E49" s="247"/>
      <c r="F49" s="247"/>
      <c r="G49" s="81"/>
      <c r="H49" s="81"/>
      <c r="I49" s="228"/>
      <c r="J49" s="221"/>
      <c r="K49" s="314"/>
      <c r="L49" s="247"/>
      <c r="M49" s="247"/>
      <c r="N49" s="247"/>
      <c r="O49" s="81"/>
      <c r="P49" s="81"/>
      <c r="Q49" s="318"/>
      <c r="R49" s="221"/>
      <c r="S49" s="314"/>
      <c r="T49" s="247"/>
      <c r="U49" s="247"/>
      <c r="V49" s="247"/>
      <c r="W49" s="81"/>
      <c r="X49" s="81"/>
      <c r="Y49" s="228"/>
      <c r="Z49" s="221"/>
      <c r="AA49" s="314"/>
      <c r="AB49" s="247"/>
      <c r="AC49" s="247"/>
      <c r="AD49" s="247"/>
      <c r="AE49" s="81"/>
      <c r="AF49" s="81"/>
      <c r="AG49" s="228"/>
      <c r="AH49" s="221"/>
      <c r="AI49" s="314"/>
      <c r="AJ49" s="247"/>
      <c r="AK49" s="247"/>
      <c r="AL49" s="247"/>
      <c r="AM49" s="81"/>
      <c r="AN49" s="81"/>
      <c r="AO49" s="228"/>
      <c r="AP49" s="221"/>
      <c r="AQ49" s="314"/>
      <c r="AR49" s="247"/>
      <c r="AS49" s="247"/>
      <c r="AT49" s="247"/>
      <c r="AU49" s="81"/>
      <c r="AV49" s="81"/>
      <c r="AW49" s="228"/>
      <c r="AX49" s="221"/>
      <c r="AY49" s="314"/>
      <c r="AZ49" s="247"/>
      <c r="BA49" s="247"/>
      <c r="BB49" s="247"/>
      <c r="BC49" s="81"/>
      <c r="BD49" s="81"/>
      <c r="BE49" s="228"/>
      <c r="BF49" s="221"/>
      <c r="BG49" s="314"/>
      <c r="BH49" s="247"/>
      <c r="BI49" s="247"/>
      <c r="BJ49" s="247"/>
      <c r="BK49" s="81"/>
      <c r="BL49" s="81"/>
      <c r="BM49" s="228"/>
      <c r="BN49" s="221"/>
      <c r="BO49" s="314"/>
      <c r="BP49" s="247"/>
      <c r="BQ49" s="247"/>
      <c r="BR49" s="247"/>
      <c r="BS49" s="81"/>
      <c r="BT49" s="81"/>
      <c r="BU49" s="228"/>
      <c r="BV49" s="221"/>
      <c r="BW49" s="314"/>
      <c r="BX49" s="247"/>
      <c r="BY49" s="247"/>
      <c r="BZ49" s="247"/>
      <c r="CA49" s="81"/>
      <c r="CB49" s="81"/>
      <c r="CC49" s="228"/>
      <c r="CD49" s="221"/>
    </row>
    <row r="50" spans="1:84" ht="15" thickBot="1" x14ac:dyDescent="0.35">
      <c r="A50" s="13" t="s">
        <v>34</v>
      </c>
      <c r="B50" s="80"/>
      <c r="C50" s="227">
        <f>IF($C$33=$C$14,C48+C30,0)</f>
        <v>0</v>
      </c>
      <c r="D50" s="228">
        <f t="shared" ref="D50:G50" si="242">IF($C$33=$C$14,D48+D30,0)</f>
        <v>0</v>
      </c>
      <c r="E50" s="228">
        <f t="shared" si="242"/>
        <v>0</v>
      </c>
      <c r="F50" s="228">
        <f t="shared" si="242"/>
        <v>0</v>
      </c>
      <c r="G50" s="228">
        <f t="shared" si="242"/>
        <v>0</v>
      </c>
      <c r="H50" s="316">
        <f>IF($C$33=$C$14,H48+H30,0)</f>
        <v>0</v>
      </c>
      <c r="I50" s="315">
        <f>I48+I30</f>
        <v>917.05040000000008</v>
      </c>
      <c r="J50" s="317">
        <f>J48+J30</f>
        <v>917.05040000000008</v>
      </c>
      <c r="K50" s="227">
        <f>IF($K$33=$K$14,K48+K30,0)</f>
        <v>0</v>
      </c>
      <c r="L50" s="228">
        <f t="shared" ref="L50:O50" si="243">IF($K$33=$K$14,L48+L30,0)</f>
        <v>0</v>
      </c>
      <c r="M50" s="228">
        <f t="shared" si="243"/>
        <v>0</v>
      </c>
      <c r="N50" s="228">
        <f t="shared" si="243"/>
        <v>0</v>
      </c>
      <c r="O50" s="228">
        <f t="shared" si="243"/>
        <v>0</v>
      </c>
      <c r="P50" s="316">
        <f>IF($K$33=$K$14,P48+P30,0)</f>
        <v>0</v>
      </c>
      <c r="Q50" s="221">
        <f t="shared" ref="Q50" si="244">Q48+Q30</f>
        <v>716.50558000000001</v>
      </c>
      <c r="R50" s="317">
        <f>R48+R30</f>
        <v>716.50558000000001</v>
      </c>
      <c r="S50" s="227">
        <f>IF($S$33=$S$14,S48+S30,0)</f>
        <v>0</v>
      </c>
      <c r="T50" s="228">
        <f t="shared" ref="T50:W50" si="245">IF($S$33=$S$14,T48+T30,0)</f>
        <v>0</v>
      </c>
      <c r="U50" s="228">
        <f t="shared" si="245"/>
        <v>0</v>
      </c>
      <c r="V50" s="228">
        <f t="shared" si="245"/>
        <v>0</v>
      </c>
      <c r="W50" s="228">
        <f t="shared" si="245"/>
        <v>0</v>
      </c>
      <c r="X50" s="316">
        <f>IF($S$33=$S$14,X48+X30,0)</f>
        <v>0</v>
      </c>
      <c r="Y50" s="315">
        <f t="shared" ref="Y50" si="246">Y48+Y30</f>
        <v>1754</v>
      </c>
      <c r="Z50" s="317">
        <f>Z48+Z30</f>
        <v>1754</v>
      </c>
      <c r="AA50" s="227">
        <f>IF($AA$33=$AA$14,AA48+AA30,0)</f>
        <v>0</v>
      </c>
      <c r="AB50" s="228">
        <f t="shared" ref="AB50:AE50" si="247">IF($AA$33=$AA$14,AB48+AB30,0)</f>
        <v>0</v>
      </c>
      <c r="AC50" s="228">
        <f t="shared" si="247"/>
        <v>0</v>
      </c>
      <c r="AD50" s="228">
        <f t="shared" si="247"/>
        <v>0</v>
      </c>
      <c r="AE50" s="228">
        <f t="shared" si="247"/>
        <v>0</v>
      </c>
      <c r="AF50" s="316">
        <f>IF($AA$33=$AA$14,AF48+AF30,0)</f>
        <v>0</v>
      </c>
      <c r="AG50" s="315">
        <f t="shared" ref="AG50" si="248">AG48+AG30</f>
        <v>1197.4570100000001</v>
      </c>
      <c r="AH50" s="317">
        <f>AH48+AH30</f>
        <v>1197.4570100000001</v>
      </c>
      <c r="AI50" s="227">
        <f>IF($AI$33=$AI$14,AI48+AI30,0)</f>
        <v>0</v>
      </c>
      <c r="AJ50" s="228">
        <f t="shared" ref="AJ50:AM50" si="249">IF($AI$33=$AI$14,AJ48+AJ30,0)</f>
        <v>0</v>
      </c>
      <c r="AK50" s="228">
        <f t="shared" si="249"/>
        <v>0</v>
      </c>
      <c r="AL50" s="228">
        <f t="shared" si="249"/>
        <v>0</v>
      </c>
      <c r="AM50" s="228">
        <f t="shared" si="249"/>
        <v>0</v>
      </c>
      <c r="AN50" s="316">
        <f>IF($AI$33=$AI$14,AN48+AN30,0)</f>
        <v>0</v>
      </c>
      <c r="AO50" s="315">
        <f t="shared" ref="AO50" si="250">AO48+AO30</f>
        <v>731.50558000000001</v>
      </c>
      <c r="AP50" s="317">
        <f>AP48+AP30</f>
        <v>731.50558000000001</v>
      </c>
      <c r="AQ50" s="227">
        <f>IF($AQ$33=$AQ$14,AQ48+AQ30,0)</f>
        <v>0</v>
      </c>
      <c r="AR50" s="228">
        <f t="shared" ref="AR50:AU50" si="251">IF($AQ$33=$AQ$14,AR48+AR30,0)</f>
        <v>0</v>
      </c>
      <c r="AS50" s="228">
        <f t="shared" si="251"/>
        <v>0</v>
      </c>
      <c r="AT50" s="228">
        <f t="shared" si="251"/>
        <v>0</v>
      </c>
      <c r="AU50" s="228">
        <f t="shared" si="251"/>
        <v>0</v>
      </c>
      <c r="AV50" s="316">
        <f>IF($AQ$33=$AQ$14,AV48+AV30,0)</f>
        <v>0</v>
      </c>
      <c r="AW50" s="315">
        <f t="shared" ref="AW50" si="252">AW48+AW30</f>
        <v>317.5</v>
      </c>
      <c r="AX50" s="317">
        <f>AX48+AX30</f>
        <v>317.5</v>
      </c>
      <c r="AY50" s="227">
        <f>IF($AY$33=$AY$14,AY48+AY30,0)</f>
        <v>0</v>
      </c>
      <c r="AZ50" s="228">
        <f t="shared" ref="AZ50:BC50" si="253">IF($AY$33=$AY$14,AZ48+AZ30,0)</f>
        <v>0</v>
      </c>
      <c r="BA50" s="228">
        <f t="shared" si="253"/>
        <v>0</v>
      </c>
      <c r="BB50" s="228">
        <f t="shared" si="253"/>
        <v>0</v>
      </c>
      <c r="BC50" s="228">
        <f t="shared" si="253"/>
        <v>0</v>
      </c>
      <c r="BD50" s="316">
        <f>IF($AY$33=$AY$14,BD48+BD30,0)</f>
        <v>0</v>
      </c>
      <c r="BE50" s="315">
        <f t="shared" ref="BE50" si="254">BE48+BE30</f>
        <v>565.52</v>
      </c>
      <c r="BF50" s="317">
        <f>BF48+BF30</f>
        <v>565.52</v>
      </c>
      <c r="BG50" s="227">
        <f>IF($BG$33=$BG$14,BG48+BG30,0)</f>
        <v>0</v>
      </c>
      <c r="BH50" s="228">
        <f t="shared" ref="BH50:BK50" si="255">IF($BG$33=$BG$14,BH48+BH30,0)</f>
        <v>0</v>
      </c>
      <c r="BI50" s="228">
        <f t="shared" si="255"/>
        <v>0</v>
      </c>
      <c r="BJ50" s="228">
        <f t="shared" si="255"/>
        <v>0</v>
      </c>
      <c r="BK50" s="228">
        <f t="shared" si="255"/>
        <v>0</v>
      </c>
      <c r="BL50" s="316">
        <f>IF($BG$33=$BG$14,BL48+BL30,0)</f>
        <v>0</v>
      </c>
      <c r="BM50" s="315">
        <f t="shared" ref="BM50" si="256">BM48+BM30</f>
        <v>1138.9000000000001</v>
      </c>
      <c r="BN50" s="317">
        <f>BN48+BN30</f>
        <v>1138.9000000000001</v>
      </c>
      <c r="BO50" s="227">
        <f>IF($BO$33=$BO$14,BO48+BO30,0)</f>
        <v>0</v>
      </c>
      <c r="BP50" s="228">
        <f t="shared" ref="BP50:BS50" si="257">IF($BO$33=$BO$14,BP48+BP30,0)</f>
        <v>0</v>
      </c>
      <c r="BQ50" s="228">
        <f t="shared" si="257"/>
        <v>0</v>
      </c>
      <c r="BR50" s="228">
        <f t="shared" si="257"/>
        <v>0</v>
      </c>
      <c r="BS50" s="228">
        <f t="shared" si="257"/>
        <v>0</v>
      </c>
      <c r="BT50" s="316">
        <f>IF($BO$33=$BO$14,BT48+BT30,0)</f>
        <v>0</v>
      </c>
      <c r="BU50" s="315">
        <f t="shared" ref="BU50" si="258">BU48+BU30</f>
        <v>968.6</v>
      </c>
      <c r="BV50" s="317">
        <f>BV48+BV30</f>
        <v>968.6</v>
      </c>
      <c r="BW50" s="227">
        <f>IF($BW$33=$BW$14,BW48+BW30,0)</f>
        <v>0</v>
      </c>
      <c r="BX50" s="228">
        <f t="shared" ref="BX50:CA50" si="259">IF($BW$33=$BW$14,BX48+BX30,0)</f>
        <v>0</v>
      </c>
      <c r="BY50" s="228">
        <f t="shared" si="259"/>
        <v>0</v>
      </c>
      <c r="BZ50" s="228">
        <f t="shared" si="259"/>
        <v>0</v>
      </c>
      <c r="CA50" s="228">
        <f t="shared" si="259"/>
        <v>0</v>
      </c>
      <c r="CB50" s="316">
        <f>IF($BW$33=$BW$14,CB48+CB30,0)</f>
        <v>0</v>
      </c>
      <c r="CC50" s="315">
        <f t="shared" ref="CC50" si="260">CC48+CC30</f>
        <v>551.375</v>
      </c>
      <c r="CD50" s="235">
        <f>CD48+CD30</f>
        <v>551.375</v>
      </c>
    </row>
    <row r="51" spans="1:84" ht="15" thickBot="1" x14ac:dyDescent="0.35">
      <c r="A51" s="246"/>
      <c r="B51" s="246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</row>
    <row r="52" spans="1:84" ht="16.2" thickBot="1" x14ac:dyDescent="0.35">
      <c r="A52" s="359" t="s">
        <v>164</v>
      </c>
      <c r="B52" s="360"/>
      <c r="C52" s="93"/>
    </row>
    <row r="53" spans="1:84" x14ac:dyDescent="0.3">
      <c r="C53" s="121" t="s">
        <v>50</v>
      </c>
      <c r="D53" s="81"/>
      <c r="E53" s="81"/>
      <c r="F53" s="81"/>
      <c r="G53" s="81"/>
      <c r="H53" s="81"/>
      <c r="I53" s="81"/>
      <c r="J53" s="81"/>
      <c r="K53" s="121" t="s">
        <v>52</v>
      </c>
      <c r="L53" s="81"/>
      <c r="M53" s="81"/>
      <c r="N53" s="81"/>
      <c r="O53" s="81"/>
      <c r="P53" s="81"/>
      <c r="Q53" s="81"/>
      <c r="R53" s="81"/>
      <c r="S53" s="121" t="s">
        <v>53</v>
      </c>
      <c r="T53" s="81"/>
      <c r="U53" s="81"/>
      <c r="V53" s="81"/>
      <c r="W53" s="81"/>
      <c r="X53" s="81"/>
      <c r="Y53" s="81"/>
      <c r="Z53" s="82"/>
      <c r="AA53" s="239" t="s">
        <v>54</v>
      </c>
      <c r="AB53" s="81"/>
      <c r="AC53" s="81"/>
      <c r="AD53" s="81"/>
      <c r="AE53" s="81"/>
      <c r="AF53" s="81"/>
      <c r="AG53" s="81"/>
      <c r="AH53" s="82"/>
      <c r="AI53" s="121" t="s">
        <v>55</v>
      </c>
      <c r="AJ53" s="81"/>
      <c r="AK53" s="81"/>
      <c r="AL53" s="81"/>
      <c r="AM53" s="81"/>
      <c r="AN53" s="81"/>
      <c r="AO53" s="81"/>
      <c r="AP53" s="82"/>
      <c r="AQ53" s="121" t="s">
        <v>56</v>
      </c>
      <c r="AR53" s="81"/>
      <c r="AS53" s="81"/>
      <c r="AT53" s="81"/>
      <c r="AU53" s="81"/>
      <c r="AV53" s="81"/>
      <c r="AW53" s="81"/>
      <c r="AX53" s="82"/>
      <c r="AY53" s="121" t="s">
        <v>57</v>
      </c>
      <c r="AZ53" s="81"/>
      <c r="BA53" s="81"/>
      <c r="BB53" s="81"/>
      <c r="BC53" s="81"/>
      <c r="BD53" s="81"/>
      <c r="BE53" s="81"/>
      <c r="BF53" s="82"/>
      <c r="BG53" s="121" t="s">
        <v>58</v>
      </c>
      <c r="BH53" s="81"/>
      <c r="BI53" s="81"/>
      <c r="BJ53" s="81"/>
      <c r="BK53" s="81"/>
      <c r="BL53" s="81"/>
      <c r="BM53" s="81"/>
      <c r="BN53" s="82"/>
      <c r="BO53" s="121" t="s">
        <v>59</v>
      </c>
      <c r="BP53" s="81"/>
      <c r="BQ53" s="81"/>
      <c r="BR53" s="81"/>
      <c r="BS53" s="81"/>
      <c r="BT53" s="81"/>
      <c r="BU53" s="81"/>
      <c r="BV53" s="82"/>
      <c r="BW53" s="121" t="s">
        <v>111</v>
      </c>
      <c r="BX53" s="81"/>
      <c r="BY53" s="81"/>
      <c r="BZ53" s="81"/>
      <c r="CA53" s="81"/>
      <c r="CB53" s="81"/>
      <c r="CC53" s="81"/>
      <c r="CD53" s="82"/>
    </row>
    <row r="54" spans="1:84" x14ac:dyDescent="0.3">
      <c r="A54" t="s">
        <v>63</v>
      </c>
      <c r="B54" t="s">
        <v>110</v>
      </c>
      <c r="C54" s="83" t="str">
        <f>'ADJ_Analisys Rev'!O12</f>
        <v>.40110.263.000.5021.110.00000000000.20</v>
      </c>
      <c r="D54" s="84"/>
      <c r="E54" s="35"/>
      <c r="F54" s="35"/>
      <c r="G54" s="35"/>
      <c r="H54" s="35"/>
      <c r="I54" s="35"/>
      <c r="J54" s="35"/>
      <c r="K54" s="83" t="str">
        <f>'ADJ_Analisys Rev'!P12</f>
        <v>.401390550033.</v>
      </c>
      <c r="L54" s="84"/>
      <c r="M54" s="35"/>
      <c r="N54" s="35"/>
      <c r="O54" s="35"/>
      <c r="P54" s="35"/>
      <c r="Q54" s="35"/>
      <c r="R54" s="35"/>
      <c r="S54" s="83" t="str">
        <f>'ADJ_Analisys Rev'!Q12</f>
        <v>.401392130005.</v>
      </c>
      <c r="T54" s="84"/>
      <c r="U54" s="35"/>
      <c r="V54" s="35"/>
      <c r="W54" s="35"/>
      <c r="X54" s="35"/>
      <c r="Y54" s="35"/>
      <c r="Z54" s="85"/>
      <c r="AA54" s="84" t="str">
        <f>'ADJ_Analisys Rev'!R12</f>
        <v>.401392680003.</v>
      </c>
      <c r="AB54" s="84"/>
      <c r="AC54" s="35"/>
      <c r="AD54" s="35"/>
      <c r="AE54" s="35"/>
      <c r="AF54" s="35"/>
      <c r="AG54" s="35"/>
      <c r="AH54" s="85"/>
      <c r="AI54" s="83" t="str">
        <f>'ADJ_Analisys Rev'!S12</f>
        <v>.401391410008.</v>
      </c>
      <c r="AJ54" s="84"/>
      <c r="AK54" s="35"/>
      <c r="AL54" s="35"/>
      <c r="AM54" s="35"/>
      <c r="AN54" s="35"/>
      <c r="AO54" s="35"/>
      <c r="AP54" s="85"/>
      <c r="AQ54" s="83" t="str">
        <f>'ADJ_Analisys Rev'!T12</f>
        <v>0.401390550034.</v>
      </c>
      <c r="AR54" s="84"/>
      <c r="AS54" s="35"/>
      <c r="AT54" s="35"/>
      <c r="AU54" s="35"/>
      <c r="AV54" s="35"/>
      <c r="AW54" s="35"/>
      <c r="AX54" s="85"/>
      <c r="AY54" s="83" t="str">
        <f>'ADJ_Analisys Rev'!U12</f>
        <v>0.401150010001.</v>
      </c>
      <c r="AZ54" s="84"/>
      <c r="BA54" s="35"/>
      <c r="BB54" s="35"/>
      <c r="BC54" s="35"/>
      <c r="BD54" s="35"/>
      <c r="BE54" s="35"/>
      <c r="BF54" s="85"/>
      <c r="BG54" s="83" t="str">
        <f>'ADJ_Analisys Rev'!V12</f>
        <v>0.402050010001.</v>
      </c>
      <c r="BH54" s="84"/>
      <c r="BI54" s="35"/>
      <c r="BJ54" s="35"/>
      <c r="BK54" s="35"/>
      <c r="BL54" s="35"/>
      <c r="BM54" s="35"/>
      <c r="BN54" s="85"/>
      <c r="BO54" s="83" t="str">
        <f>'ADJ_Analisys Rev'!W12</f>
        <v>0.402081150001.</v>
      </c>
      <c r="BP54" s="84"/>
      <c r="BQ54" s="35"/>
      <c r="BR54" s="35"/>
      <c r="BS54" s="35"/>
      <c r="BT54" s="35"/>
      <c r="BU54" s="35"/>
      <c r="BV54" s="85"/>
      <c r="BW54" s="208" t="str">
        <f>'ADJ_Analisys Rev'!X12</f>
        <v>401391110000.00</v>
      </c>
      <c r="BX54" s="84"/>
      <c r="BY54" s="35"/>
      <c r="BZ54" s="35"/>
      <c r="CA54" s="35"/>
      <c r="CB54" s="35"/>
      <c r="CC54" s="35"/>
      <c r="CD54" s="85"/>
    </row>
    <row r="55" spans="1:84" x14ac:dyDescent="0.3">
      <c r="C55" s="119" t="s">
        <v>46</v>
      </c>
      <c r="D55" s="118" t="s">
        <v>47</v>
      </c>
      <c r="E55" s="118" t="s">
        <v>42</v>
      </c>
      <c r="F55" s="118" t="s">
        <v>48</v>
      </c>
      <c r="G55" s="118" t="s">
        <v>51</v>
      </c>
      <c r="H55" s="229" t="s">
        <v>49</v>
      </c>
      <c r="I55" s="118" t="s">
        <v>123</v>
      </c>
      <c r="J55" s="222" t="s">
        <v>81</v>
      </c>
      <c r="K55" s="119" t="s">
        <v>46</v>
      </c>
      <c r="L55" s="118" t="s">
        <v>47</v>
      </c>
      <c r="M55" s="118" t="s">
        <v>42</v>
      </c>
      <c r="N55" s="118" t="s">
        <v>48</v>
      </c>
      <c r="O55" s="118" t="s">
        <v>51</v>
      </c>
      <c r="P55" s="118" t="s">
        <v>49</v>
      </c>
      <c r="Q55" s="118" t="s">
        <v>123</v>
      </c>
      <c r="R55" s="222" t="s">
        <v>81</v>
      </c>
      <c r="S55" s="119" t="s">
        <v>46</v>
      </c>
      <c r="T55" s="118" t="s">
        <v>47</v>
      </c>
      <c r="U55" s="118" t="s">
        <v>42</v>
      </c>
      <c r="V55" s="118" t="s">
        <v>48</v>
      </c>
      <c r="W55" s="118" t="s">
        <v>51</v>
      </c>
      <c r="X55" s="118" t="s">
        <v>49</v>
      </c>
      <c r="Y55" s="118" t="s">
        <v>123</v>
      </c>
      <c r="Z55" s="236" t="s">
        <v>81</v>
      </c>
      <c r="AA55" s="240" t="s">
        <v>46</v>
      </c>
      <c r="AB55" s="118" t="s">
        <v>47</v>
      </c>
      <c r="AC55" s="118" t="s">
        <v>42</v>
      </c>
      <c r="AD55" s="118" t="s">
        <v>48</v>
      </c>
      <c r="AE55" s="118" t="s">
        <v>51</v>
      </c>
      <c r="AF55" s="118" t="s">
        <v>49</v>
      </c>
      <c r="AG55" s="118" t="s">
        <v>123</v>
      </c>
      <c r="AH55" s="236" t="s">
        <v>81</v>
      </c>
      <c r="AI55" s="118" t="s">
        <v>46</v>
      </c>
      <c r="AJ55" s="118" t="s">
        <v>47</v>
      </c>
      <c r="AK55" s="118" t="s">
        <v>42</v>
      </c>
      <c r="AL55" s="118" t="s">
        <v>48</v>
      </c>
      <c r="AM55" s="118" t="s">
        <v>51</v>
      </c>
      <c r="AN55" s="118" t="s">
        <v>49</v>
      </c>
      <c r="AO55" s="118" t="s">
        <v>123</v>
      </c>
      <c r="AP55" s="236" t="s">
        <v>81</v>
      </c>
      <c r="AQ55" s="118" t="s">
        <v>46</v>
      </c>
      <c r="AR55" s="118" t="s">
        <v>47</v>
      </c>
      <c r="AS55" s="118" t="s">
        <v>42</v>
      </c>
      <c r="AT55" s="118" t="s">
        <v>48</v>
      </c>
      <c r="AU55" s="118" t="s">
        <v>51</v>
      </c>
      <c r="AV55" s="118" t="s">
        <v>49</v>
      </c>
      <c r="AW55" s="118" t="s">
        <v>123</v>
      </c>
      <c r="AX55" s="236" t="s">
        <v>81</v>
      </c>
      <c r="AY55" s="118" t="s">
        <v>46</v>
      </c>
      <c r="AZ55" s="118" t="s">
        <v>47</v>
      </c>
      <c r="BA55" s="118" t="s">
        <v>42</v>
      </c>
      <c r="BB55" s="118" t="s">
        <v>48</v>
      </c>
      <c r="BC55" s="118" t="s">
        <v>51</v>
      </c>
      <c r="BD55" s="118" t="s">
        <v>49</v>
      </c>
      <c r="BE55" s="118" t="s">
        <v>123</v>
      </c>
      <c r="BF55" s="236" t="s">
        <v>81</v>
      </c>
      <c r="BG55" s="118" t="s">
        <v>46</v>
      </c>
      <c r="BH55" s="118" t="s">
        <v>47</v>
      </c>
      <c r="BI55" s="118" t="s">
        <v>42</v>
      </c>
      <c r="BJ55" s="118" t="s">
        <v>48</v>
      </c>
      <c r="BK55" s="118" t="s">
        <v>51</v>
      </c>
      <c r="BL55" s="118" t="s">
        <v>49</v>
      </c>
      <c r="BM55" s="118" t="s">
        <v>123</v>
      </c>
      <c r="BN55" s="236" t="s">
        <v>81</v>
      </c>
      <c r="BO55" s="118" t="s">
        <v>46</v>
      </c>
      <c r="BP55" s="118" t="s">
        <v>47</v>
      </c>
      <c r="BQ55" s="118" t="s">
        <v>42</v>
      </c>
      <c r="BR55" s="118" t="s">
        <v>48</v>
      </c>
      <c r="BS55" s="118" t="s">
        <v>51</v>
      </c>
      <c r="BT55" s="118" t="s">
        <v>49</v>
      </c>
      <c r="BU55" s="118" t="s">
        <v>123</v>
      </c>
      <c r="BV55" s="236" t="s">
        <v>81</v>
      </c>
      <c r="BW55" s="118" t="s">
        <v>46</v>
      </c>
      <c r="BX55" s="118" t="s">
        <v>47</v>
      </c>
      <c r="BY55" s="118" t="s">
        <v>42</v>
      </c>
      <c r="BZ55" s="118" t="s">
        <v>48</v>
      </c>
      <c r="CA55" s="118" t="s">
        <v>51</v>
      </c>
      <c r="CB55" s="118" t="s">
        <v>49</v>
      </c>
      <c r="CC55" s="118" t="s">
        <v>123</v>
      </c>
      <c r="CD55" s="236" t="s">
        <v>81</v>
      </c>
    </row>
    <row r="56" spans="1:84" x14ac:dyDescent="0.3">
      <c r="C56" s="86"/>
      <c r="D56" s="5"/>
      <c r="E56" s="5"/>
      <c r="F56" s="5"/>
      <c r="G56" s="5"/>
      <c r="H56" s="5"/>
      <c r="I56" s="233"/>
      <c r="J56" s="5"/>
      <c r="K56" s="86"/>
      <c r="L56" s="5"/>
      <c r="M56" s="5"/>
      <c r="N56" s="5"/>
      <c r="O56" s="5"/>
      <c r="P56" s="5"/>
      <c r="Q56" s="233"/>
      <c r="R56" s="5"/>
      <c r="S56" s="91"/>
      <c r="T56" s="5"/>
      <c r="U56" s="5"/>
      <c r="V56" s="5"/>
      <c r="W56" s="5"/>
      <c r="X56" s="5"/>
      <c r="Y56" s="233"/>
      <c r="Z56" s="87"/>
      <c r="AA56" s="35"/>
      <c r="AB56" s="35"/>
      <c r="AC56" s="35"/>
      <c r="AD56" s="35"/>
      <c r="AE56" s="5"/>
      <c r="AF56" s="5"/>
      <c r="AG56" s="233"/>
      <c r="AH56" s="87"/>
      <c r="AI56" s="86"/>
      <c r="AJ56" s="5"/>
      <c r="AK56" s="5"/>
      <c r="AL56" s="5"/>
      <c r="AM56" s="5"/>
      <c r="AN56" s="5"/>
      <c r="AO56" s="233"/>
      <c r="AP56" s="87"/>
      <c r="AQ56" s="86"/>
      <c r="AR56" s="5"/>
      <c r="AS56" s="5"/>
      <c r="AT56" s="5"/>
      <c r="AU56" s="5"/>
      <c r="AV56" s="5"/>
      <c r="AW56" s="233"/>
      <c r="AX56" s="87"/>
      <c r="AY56" s="86"/>
      <c r="AZ56" s="5"/>
      <c r="BA56" s="5"/>
      <c r="BB56" s="5"/>
      <c r="BC56" s="5"/>
      <c r="BD56" s="5"/>
      <c r="BE56" s="233"/>
      <c r="BF56" s="87"/>
      <c r="BG56" s="86"/>
      <c r="BH56" s="5"/>
      <c r="BI56" s="5"/>
      <c r="BJ56" s="5"/>
      <c r="BK56" s="5"/>
      <c r="BL56" s="5"/>
      <c r="BM56" s="233"/>
      <c r="BN56" s="87"/>
      <c r="BO56" s="86"/>
      <c r="BP56" s="5"/>
      <c r="BQ56" s="5"/>
      <c r="BR56" s="5"/>
      <c r="BS56" s="5"/>
      <c r="BT56" s="5"/>
      <c r="BU56" s="233"/>
      <c r="BV56" s="87"/>
      <c r="BW56" s="86"/>
      <c r="BX56" s="5"/>
      <c r="BY56" s="5"/>
      <c r="BZ56" s="5"/>
      <c r="CA56" s="5"/>
      <c r="CB56" s="5"/>
      <c r="CC56" s="233"/>
      <c r="CD56" s="87"/>
    </row>
    <row r="57" spans="1:84" x14ac:dyDescent="0.3">
      <c r="A57" s="80" t="str">
        <f>'ADJ_Analisys Rev'!A14</f>
        <v>15-JUL-19</v>
      </c>
      <c r="B57" s="174" t="str">
        <f>'ADJ_Analisys Rev'!B14</f>
        <v>13 Semi-Month 2019</v>
      </c>
      <c r="C57" s="175">
        <f>'ADJ_Analisys Rev'!O14*0.062</f>
        <v>12.4</v>
      </c>
      <c r="D57" s="117">
        <f>'ADJ_Analisys Rev'!O14*0.0145</f>
        <v>2.9000000000000004</v>
      </c>
      <c r="E57" s="117">
        <f>'ADJ_Analisys Rev'!O14*0.014</f>
        <v>2.8000000000000003</v>
      </c>
      <c r="F57" s="117">
        <f>IF($E$12="X",'ADJ_Analisys Rev'!O14*$G$11,0)</f>
        <v>40</v>
      </c>
      <c r="G57" s="116">
        <v>22</v>
      </c>
      <c r="H57" s="230">
        <v>23</v>
      </c>
      <c r="I57" s="234">
        <f t="shared" ref="I57:I68" si="261">SUM(C57:H57)</f>
        <v>103.1</v>
      </c>
      <c r="J57" s="361">
        <f>SUM(I57:I58)</f>
        <v>161.19999999999999</v>
      </c>
      <c r="K57" s="175">
        <f>'ADJ_Analisys Rev'!P14*0.062</f>
        <v>18.600000000000001</v>
      </c>
      <c r="L57" s="117">
        <f>'ADJ_Analisys Rev'!P14*0.0145</f>
        <v>4.3500000000000005</v>
      </c>
      <c r="M57" s="117">
        <f>'ADJ_Analisys Rev'!P14*0.014</f>
        <v>4.2</v>
      </c>
      <c r="N57" s="117">
        <f>IF($E$12="X",'ADJ_Analisys Rev'!P14*$G$11,0)</f>
        <v>60</v>
      </c>
      <c r="O57" s="116">
        <v>24</v>
      </c>
      <c r="P57" s="116">
        <v>25</v>
      </c>
      <c r="Q57" s="234">
        <f t="shared" ref="Q57:Q68" si="262">SUM(K57:P57)</f>
        <v>136.15</v>
      </c>
      <c r="R57" s="363">
        <f>SUM(Q57:Q58)</f>
        <v>223.3</v>
      </c>
      <c r="S57" s="175">
        <f>'ADJ_Analisys Rev'!Q14*0.062</f>
        <v>21.7</v>
      </c>
      <c r="T57" s="117">
        <f>'ADJ_Analisys Rev'!Q14*0.0145</f>
        <v>5.0750000000000002</v>
      </c>
      <c r="U57" s="117">
        <f>'ADJ_Analisys Rev'!Q14*0.014</f>
        <v>4.9000000000000004</v>
      </c>
      <c r="V57" s="117">
        <f>IF($E$12="X",'ADJ_Analisys Rev'!Q14*$G$11,0)</f>
        <v>70</v>
      </c>
      <c r="W57" s="116">
        <v>26</v>
      </c>
      <c r="X57" s="116">
        <v>27</v>
      </c>
      <c r="Y57" s="234">
        <f t="shared" ref="Y57:Y68" si="263">SUM(S57:X57)</f>
        <v>154.67500000000001</v>
      </c>
      <c r="Z57" s="361">
        <f>SUM(Y57:Y58)</f>
        <v>256.35000000000002</v>
      </c>
      <c r="AA57" s="241">
        <f>'ADJ_Analisys Rev'!R14*0.062</f>
        <v>24.8</v>
      </c>
      <c r="AB57" s="120">
        <f>'ADJ_Analisys Rev'!R14*0.0145</f>
        <v>5.8000000000000007</v>
      </c>
      <c r="AC57" s="120">
        <f>'ADJ_Analisys Rev'!R14*0.014</f>
        <v>5.6000000000000005</v>
      </c>
      <c r="AD57" s="120">
        <f>IF($E$12="X",'ADJ_Analisys Rev'!R14*$G$11,0)</f>
        <v>80</v>
      </c>
      <c r="AE57" s="116">
        <v>28</v>
      </c>
      <c r="AF57" s="116">
        <v>29</v>
      </c>
      <c r="AG57" s="234">
        <f t="shared" ref="AG57:AG68" si="264">SUM(AA57:AF57)</f>
        <v>173.2</v>
      </c>
      <c r="AH57" s="361">
        <f>SUM(AG57:AG58)</f>
        <v>289.39999999999998</v>
      </c>
      <c r="AI57" s="176">
        <f>'ADJ_Analisys Rev'!S14*0.062</f>
        <v>31</v>
      </c>
      <c r="AJ57" s="117">
        <f>'ADJ_Analisys Rev'!S14*0.0145</f>
        <v>7.25</v>
      </c>
      <c r="AK57" s="117">
        <f>'ADJ_Analisys Rev'!S14*0.014</f>
        <v>7</v>
      </c>
      <c r="AL57" s="117">
        <f>IF( $E$12="X",'ADJ_Analisys Rev'!S14*$G$11,0)</f>
        <v>100</v>
      </c>
      <c r="AM57" s="116">
        <v>30</v>
      </c>
      <c r="AN57" s="116">
        <v>31</v>
      </c>
      <c r="AO57" s="234">
        <f t="shared" ref="AO57:AO68" si="265">SUM(AI57:AN57)</f>
        <v>206.25</v>
      </c>
      <c r="AP57" s="361">
        <f>SUM(AO57:AO58)</f>
        <v>351.5</v>
      </c>
      <c r="AQ57" s="175">
        <f>'ADJ_Analisys Rev'!T14*0.062</f>
        <v>37.200000000000003</v>
      </c>
      <c r="AR57" s="117">
        <f>'ADJ_Analisys Rev'!T14*0.0145</f>
        <v>8.7000000000000011</v>
      </c>
      <c r="AS57" s="117">
        <f>'ADJ_Analisys Rev'!T14*0.014</f>
        <v>8.4</v>
      </c>
      <c r="AT57" s="117">
        <f>IF($E$12="X",'ADJ_Analisys Rev'!T14*$G$11,0)</f>
        <v>120</v>
      </c>
      <c r="AU57" s="116">
        <v>31</v>
      </c>
      <c r="AV57" s="116">
        <v>32</v>
      </c>
      <c r="AW57" s="234">
        <f t="shared" ref="AW57:AW68" si="266">SUM(AQ57:AV57)</f>
        <v>237.3</v>
      </c>
      <c r="AX57" s="361">
        <f>SUM(AW57:AW58)</f>
        <v>411.6</v>
      </c>
      <c r="AY57" s="175">
        <f>'ADJ_Analisys Rev'!U14*0.062</f>
        <v>43.4</v>
      </c>
      <c r="AZ57" s="117">
        <f>'ADJ_Analisys Rev'!U14*0.0145</f>
        <v>10.15</v>
      </c>
      <c r="BA57" s="117">
        <f>'ADJ_Analisys Rev'!U14*0.014</f>
        <v>9.8000000000000007</v>
      </c>
      <c r="BB57" s="117">
        <f>IF($E$12="X",'ADJ_Analisys Rev'!U14*$G$11,0)</f>
        <v>140</v>
      </c>
      <c r="BC57" s="116">
        <v>33</v>
      </c>
      <c r="BD57" s="116">
        <v>34</v>
      </c>
      <c r="BE57" s="234">
        <f t="shared" ref="BE57:BE68" si="267">SUM(AY57:BD57)</f>
        <v>270.35000000000002</v>
      </c>
      <c r="BF57" s="361">
        <f>SUM(BE57:BE58)</f>
        <v>473.70000000000005</v>
      </c>
      <c r="BG57" s="175">
        <f>'ADJ_Analisys Rev'!V14*0.062</f>
        <v>49.6</v>
      </c>
      <c r="BH57" s="117">
        <f>'ADJ_Analisys Rev'!V14*0.0145</f>
        <v>11.600000000000001</v>
      </c>
      <c r="BI57" s="117">
        <f>'ADJ_Analisys Rev'!V14*0.014</f>
        <v>11.200000000000001</v>
      </c>
      <c r="BJ57" s="117">
        <f>IF($E$12="X",'ADJ_Analisys Rev'!V14*$G$11,0)</f>
        <v>160</v>
      </c>
      <c r="BK57" s="116">
        <v>35</v>
      </c>
      <c r="BL57" s="116">
        <v>36</v>
      </c>
      <c r="BM57" s="234">
        <f t="shared" ref="BM57:BM68" si="268">SUM(BG57:BL57)</f>
        <v>303.39999999999998</v>
      </c>
      <c r="BN57" s="361">
        <f>SUM(BM57:BM58)</f>
        <v>535.79999999999995</v>
      </c>
      <c r="BO57" s="175">
        <f>'ADJ_Analisys Rev'!W14*0.062</f>
        <v>55.8</v>
      </c>
      <c r="BP57" s="117">
        <f>'ADJ_Analisys Rev'!W14*0.0145</f>
        <v>13.05</v>
      </c>
      <c r="BQ57" s="117">
        <f>'ADJ_Analisys Rev'!W14*0.014</f>
        <v>12.6</v>
      </c>
      <c r="BR57" s="117">
        <f>IF($E$12="X",'ADJ_Analisys Rev'!W14*$G$11,0)</f>
        <v>180</v>
      </c>
      <c r="BS57" s="116">
        <v>37</v>
      </c>
      <c r="BT57" s="116">
        <v>38</v>
      </c>
      <c r="BU57" s="234">
        <f t="shared" ref="BU57:BU68" si="269">SUM(BO57:BT57)</f>
        <v>336.45</v>
      </c>
      <c r="BV57" s="361">
        <f>SUM(BU57:BU58)</f>
        <v>597.9</v>
      </c>
      <c r="BW57" s="175">
        <f>'ADJ_Analisys Rev'!X14*0.062</f>
        <v>62</v>
      </c>
      <c r="BX57" s="117">
        <f>'ADJ_Analisys Rev'!X14*0.0145</f>
        <v>14.5</v>
      </c>
      <c r="BY57" s="117">
        <f>'ADJ_Analisys Rev'!X14*0.014</f>
        <v>14</v>
      </c>
      <c r="BZ57" s="117">
        <f>IF($E$12="X",'ADJ_Analisys Rev'!X14*$G$11,0)</f>
        <v>200</v>
      </c>
      <c r="CA57" s="116">
        <v>39</v>
      </c>
      <c r="CB57" s="116">
        <v>40</v>
      </c>
      <c r="CC57" s="234">
        <f t="shared" ref="CC57:CC68" si="270">SUM(BW57:CB57)</f>
        <v>369.5</v>
      </c>
      <c r="CD57" s="361">
        <f>SUM(CC57:CC58)</f>
        <v>950.5</v>
      </c>
    </row>
    <row r="58" spans="1:84" x14ac:dyDescent="0.3">
      <c r="A58" s="80" t="str">
        <f>'ADJ_Analisys Rev'!A15</f>
        <v>31-JUL-19</v>
      </c>
      <c r="B58" s="174" t="str">
        <f>'ADJ_Analisys Rev'!B15</f>
        <v>14 Semi-Month 2019</v>
      </c>
      <c r="C58" s="175">
        <f>'ADJ_Analisys Rev'!O15*0.062</f>
        <v>12.4</v>
      </c>
      <c r="D58" s="117">
        <f>'ADJ_Analisys Rev'!O15*0.0145</f>
        <v>2.9000000000000004</v>
      </c>
      <c r="E58" s="117">
        <f>'ADJ_Analisys Rev'!O15*0.014</f>
        <v>2.8000000000000003</v>
      </c>
      <c r="F58" s="117">
        <f>IF($E$12="X",'ADJ_Analisys Rev'!O15*$G$11,0)</f>
        <v>40</v>
      </c>
      <c r="G58" s="116"/>
      <c r="H58" s="230"/>
      <c r="I58" s="117">
        <f t="shared" si="261"/>
        <v>58.1</v>
      </c>
      <c r="J58" s="362"/>
      <c r="K58" s="175">
        <f>'ADJ_Analisys Rev'!P15*0.062</f>
        <v>18.600000000000001</v>
      </c>
      <c r="L58" s="117">
        <f>'ADJ_Analisys Rev'!P15*0.0145</f>
        <v>4.3500000000000005</v>
      </c>
      <c r="M58" s="117">
        <f>'ADJ_Analisys Rev'!P15*0.014</f>
        <v>4.2</v>
      </c>
      <c r="N58" s="117">
        <f>IF($E$12="X",'ADJ_Analisys Rev'!P15*$G$11,0)</f>
        <v>60</v>
      </c>
      <c r="O58" s="116"/>
      <c r="P58" s="116"/>
      <c r="Q58" s="117">
        <f t="shared" si="262"/>
        <v>87.15</v>
      </c>
      <c r="R58" s="364"/>
      <c r="S58" s="175">
        <f>'ADJ_Analisys Rev'!Q15*0.062</f>
        <v>21.7</v>
      </c>
      <c r="T58" s="117">
        <f>'ADJ_Analisys Rev'!Q15*0.0145</f>
        <v>5.0750000000000002</v>
      </c>
      <c r="U58" s="117">
        <f>'ADJ_Analisys Rev'!Q15*0.014</f>
        <v>4.9000000000000004</v>
      </c>
      <c r="V58" s="117">
        <f>IF($E$12="X",'ADJ_Analisys Rev'!Q15*$G$11,0)</f>
        <v>70</v>
      </c>
      <c r="W58" s="116"/>
      <c r="X58" s="116"/>
      <c r="Y58" s="117">
        <f t="shared" si="263"/>
        <v>101.675</v>
      </c>
      <c r="Z58" s="362"/>
      <c r="AA58" s="241">
        <f>'ADJ_Analisys Rev'!R15*0.062</f>
        <v>24.8</v>
      </c>
      <c r="AB58" s="120">
        <f>'ADJ_Analisys Rev'!R15*0.0145</f>
        <v>5.8000000000000007</v>
      </c>
      <c r="AC58" s="120">
        <f>'ADJ_Analisys Rev'!R15*0.014</f>
        <v>5.6000000000000005</v>
      </c>
      <c r="AD58" s="120">
        <f>IF($E$12="X",'ADJ_Analisys Rev'!R15*$G$11,0)</f>
        <v>80</v>
      </c>
      <c r="AE58" s="116"/>
      <c r="AF58" s="116"/>
      <c r="AG58" s="117">
        <f t="shared" si="264"/>
        <v>116.2</v>
      </c>
      <c r="AH58" s="362"/>
      <c r="AI58" s="176">
        <f>'ADJ_Analisys Rev'!S15*0.062</f>
        <v>31</v>
      </c>
      <c r="AJ58" s="117">
        <f>'ADJ_Analisys Rev'!S15*0.0145</f>
        <v>7.25</v>
      </c>
      <c r="AK58" s="117">
        <f>'ADJ_Analisys Rev'!S15*0.014</f>
        <v>7</v>
      </c>
      <c r="AL58" s="117">
        <f>IF( $E$12="X",'ADJ_Analisys Rev'!S15*$G$11,0)</f>
        <v>100</v>
      </c>
      <c r="AM58" s="116"/>
      <c r="AN58" s="116"/>
      <c r="AO58" s="117">
        <f t="shared" si="265"/>
        <v>145.25</v>
      </c>
      <c r="AP58" s="362"/>
      <c r="AQ58" s="175">
        <f>'ADJ_Analisys Rev'!T15*0.062</f>
        <v>37.200000000000003</v>
      </c>
      <c r="AR58" s="117">
        <f>'ADJ_Analisys Rev'!T15*0.0145</f>
        <v>8.7000000000000011</v>
      </c>
      <c r="AS58" s="117">
        <f>'ADJ_Analisys Rev'!T15*0.014</f>
        <v>8.4</v>
      </c>
      <c r="AT58" s="117">
        <f>IF($E$12="X",'ADJ_Analisys Rev'!T15*$G$11,0)</f>
        <v>120</v>
      </c>
      <c r="AU58" s="116"/>
      <c r="AV58" s="116"/>
      <c r="AW58" s="117">
        <f t="shared" si="266"/>
        <v>174.3</v>
      </c>
      <c r="AX58" s="362"/>
      <c r="AY58" s="175">
        <f>'ADJ_Analisys Rev'!U15*0.062</f>
        <v>43.4</v>
      </c>
      <c r="AZ58" s="117">
        <f>'ADJ_Analisys Rev'!U15*0.0145</f>
        <v>10.15</v>
      </c>
      <c r="BA58" s="117">
        <f>'ADJ_Analisys Rev'!U15*0.014</f>
        <v>9.8000000000000007</v>
      </c>
      <c r="BB58" s="117">
        <f>IF($E$12="X",'ADJ_Analisys Rev'!U15*$G$11,0)</f>
        <v>140</v>
      </c>
      <c r="BC58" s="116"/>
      <c r="BD58" s="116"/>
      <c r="BE58" s="117">
        <f t="shared" si="267"/>
        <v>203.35</v>
      </c>
      <c r="BF58" s="362"/>
      <c r="BG58" s="175">
        <f>'ADJ_Analisys Rev'!V15*0.062</f>
        <v>49.6</v>
      </c>
      <c r="BH58" s="117">
        <f>'ADJ_Analisys Rev'!V15*0.0145</f>
        <v>11.600000000000001</v>
      </c>
      <c r="BI58" s="117">
        <f>'ADJ_Analisys Rev'!V15*0.014</f>
        <v>11.200000000000001</v>
      </c>
      <c r="BJ58" s="117">
        <f>IF($E$12="X",'ADJ_Analisys Rev'!V15*$G$11,0)</f>
        <v>160</v>
      </c>
      <c r="BK58" s="116"/>
      <c r="BL58" s="116"/>
      <c r="BM58" s="117">
        <f t="shared" si="268"/>
        <v>232.4</v>
      </c>
      <c r="BN58" s="362"/>
      <c r="BO58" s="175">
        <f>'ADJ_Analisys Rev'!W15*0.062</f>
        <v>55.8</v>
      </c>
      <c r="BP58" s="117">
        <f>'ADJ_Analisys Rev'!W15*0.0145</f>
        <v>13.05</v>
      </c>
      <c r="BQ58" s="117">
        <f>'ADJ_Analisys Rev'!W15*0.014</f>
        <v>12.6</v>
      </c>
      <c r="BR58" s="117">
        <f>IF($E$12="X",'ADJ_Analisys Rev'!W15*$G$11,0)</f>
        <v>180</v>
      </c>
      <c r="BS58" s="116"/>
      <c r="BT58" s="116"/>
      <c r="BU58" s="117">
        <f t="shared" si="269"/>
        <v>261.45</v>
      </c>
      <c r="BV58" s="362"/>
      <c r="BW58" s="175">
        <f>'ADJ_Analisys Rev'!X15*0.062</f>
        <v>124</v>
      </c>
      <c r="BX58" s="117">
        <f>'ADJ_Analisys Rev'!X15*0.0145</f>
        <v>29</v>
      </c>
      <c r="BY58" s="117">
        <f>'ADJ_Analisys Rev'!X15*0.014</f>
        <v>28</v>
      </c>
      <c r="BZ58" s="117">
        <f>IF($E$12="X",'ADJ_Analisys Rev'!X15*$G$11,0)</f>
        <v>400</v>
      </c>
      <c r="CA58" s="116"/>
      <c r="CB58" s="116"/>
      <c r="CC58" s="117">
        <f t="shared" si="270"/>
        <v>581</v>
      </c>
      <c r="CD58" s="362"/>
    </row>
    <row r="59" spans="1:84" x14ac:dyDescent="0.3">
      <c r="A59" s="80" t="str">
        <f>'ADJ_Analisys Rev'!A16</f>
        <v>15-AUG-19</v>
      </c>
      <c r="B59" s="174" t="str">
        <f>'ADJ_Analisys Rev'!B16</f>
        <v>15 Semi-Month 2019</v>
      </c>
      <c r="C59" s="175">
        <f>'ADJ_Analisys Rev'!O16*0.062</f>
        <v>0</v>
      </c>
      <c r="D59" s="117">
        <f>'ADJ_Analisys Rev'!O16*0.0145</f>
        <v>0</v>
      </c>
      <c r="E59" s="117">
        <f>'ADJ_Analisys Rev'!O16*0.014</f>
        <v>0</v>
      </c>
      <c r="F59" s="117">
        <f>IF($E$12="X",'ADJ_Analisys Rev'!O16*$G$11,0)</f>
        <v>0</v>
      </c>
      <c r="G59" s="116"/>
      <c r="H59" s="230"/>
      <c r="I59" s="117">
        <f t="shared" si="261"/>
        <v>0</v>
      </c>
      <c r="J59" s="361">
        <f t="shared" ref="J59" si="271">SUM(I59:I60)</f>
        <v>0</v>
      </c>
      <c r="K59" s="175">
        <f>'ADJ_Analisys Rev'!P16*0.062</f>
        <v>0</v>
      </c>
      <c r="L59" s="117">
        <f>'ADJ_Analisys Rev'!P16*0.0145</f>
        <v>0</v>
      </c>
      <c r="M59" s="117">
        <f>'ADJ_Analisys Rev'!P16*0.014</f>
        <v>0</v>
      </c>
      <c r="N59" s="117">
        <f>IF($E$12="X",'ADJ_Analisys Rev'!P16*$G$11,0)</f>
        <v>0</v>
      </c>
      <c r="O59" s="116"/>
      <c r="P59" s="116"/>
      <c r="Q59" s="117">
        <f t="shared" si="262"/>
        <v>0</v>
      </c>
      <c r="R59" s="363">
        <f t="shared" ref="R59" si="272">SUM(Q59:Q60)</f>
        <v>0</v>
      </c>
      <c r="S59" s="175">
        <f>'ADJ_Analisys Rev'!Q16*0.062</f>
        <v>0</v>
      </c>
      <c r="T59" s="117">
        <f>'ADJ_Analisys Rev'!Q16*0.0145</f>
        <v>0</v>
      </c>
      <c r="U59" s="117">
        <f>'ADJ_Analisys Rev'!Q16*0.014</f>
        <v>0</v>
      </c>
      <c r="V59" s="117">
        <f>IF($E$12="X",'ADJ_Analisys Rev'!Q16*$G$11,0)</f>
        <v>0</v>
      </c>
      <c r="W59" s="116"/>
      <c r="X59" s="116"/>
      <c r="Y59" s="117">
        <f t="shared" si="263"/>
        <v>0</v>
      </c>
      <c r="Z59" s="361">
        <f t="shared" ref="Z59" si="273">SUM(Y59:Y60)</f>
        <v>0</v>
      </c>
      <c r="AA59" s="241">
        <f>'ADJ_Analisys Rev'!R16*0.062</f>
        <v>0</v>
      </c>
      <c r="AB59" s="120">
        <f>'ADJ_Analisys Rev'!R16*0.0145</f>
        <v>0</v>
      </c>
      <c r="AC59" s="120">
        <f>'ADJ_Analisys Rev'!R16*0.014</f>
        <v>0</v>
      </c>
      <c r="AD59" s="120">
        <f>IF($E$12="X",'ADJ_Analisys Rev'!R16*$G$11,0)</f>
        <v>0</v>
      </c>
      <c r="AE59" s="116"/>
      <c r="AF59" s="116"/>
      <c r="AG59" s="117">
        <f t="shared" si="264"/>
        <v>0</v>
      </c>
      <c r="AH59" s="361">
        <f t="shared" ref="AH59" si="274">SUM(AG59:AG60)</f>
        <v>0</v>
      </c>
      <c r="AI59" s="176">
        <f>'ADJ_Analisys Rev'!S16*0.062</f>
        <v>0</v>
      </c>
      <c r="AJ59" s="117">
        <f>'ADJ_Analisys Rev'!S16*0.0145</f>
        <v>0</v>
      </c>
      <c r="AK59" s="117">
        <f>'ADJ_Analisys Rev'!S16*0.014</f>
        <v>0</v>
      </c>
      <c r="AL59" s="117">
        <f>IF( $E$12="X",'ADJ_Analisys Rev'!S16*$G$11,0)</f>
        <v>0</v>
      </c>
      <c r="AM59" s="116"/>
      <c r="AN59" s="116"/>
      <c r="AO59" s="117">
        <f t="shared" si="265"/>
        <v>0</v>
      </c>
      <c r="AP59" s="361">
        <f t="shared" ref="AP59" si="275">SUM(AO59:AO60)</f>
        <v>0</v>
      </c>
      <c r="AQ59" s="175">
        <f>'ADJ_Analisys Rev'!T16*0.062</f>
        <v>0</v>
      </c>
      <c r="AR59" s="117">
        <f>'ADJ_Analisys Rev'!T16*0.0145</f>
        <v>0</v>
      </c>
      <c r="AS59" s="117">
        <f>'ADJ_Analisys Rev'!T16*0.014</f>
        <v>0</v>
      </c>
      <c r="AT59" s="117">
        <f>IF($E$12="X",'ADJ_Analisys Rev'!T16*$G$11,0)</f>
        <v>0</v>
      </c>
      <c r="AU59" s="116"/>
      <c r="AV59" s="116"/>
      <c r="AW59" s="117">
        <f t="shared" si="266"/>
        <v>0</v>
      </c>
      <c r="AX59" s="361">
        <f t="shared" ref="AX59" si="276">SUM(AW59:AW60)</f>
        <v>0</v>
      </c>
      <c r="AY59" s="175">
        <f>'ADJ_Analisys Rev'!U16*0.062</f>
        <v>0</v>
      </c>
      <c r="AZ59" s="117">
        <f>'ADJ_Analisys Rev'!U16*0.0145</f>
        <v>0</v>
      </c>
      <c r="BA59" s="117">
        <f>'ADJ_Analisys Rev'!U16*0.014</f>
        <v>0</v>
      </c>
      <c r="BB59" s="117">
        <f>IF($E$12="X",'ADJ_Analisys Rev'!U16*$G$11,0)</f>
        <v>0</v>
      </c>
      <c r="BC59" s="116"/>
      <c r="BD59" s="116"/>
      <c r="BE59" s="117">
        <f t="shared" si="267"/>
        <v>0</v>
      </c>
      <c r="BF59" s="361">
        <f t="shared" ref="BF59" si="277">SUM(BE59:BE60)</f>
        <v>0</v>
      </c>
      <c r="BG59" s="175">
        <f>'ADJ_Analisys Rev'!V16*0.062</f>
        <v>0</v>
      </c>
      <c r="BH59" s="117">
        <f>'ADJ_Analisys Rev'!V16*0.0145</f>
        <v>0</v>
      </c>
      <c r="BI59" s="117">
        <f>'ADJ_Analisys Rev'!V16*0.014</f>
        <v>0</v>
      </c>
      <c r="BJ59" s="117">
        <f>IF($E$12="X",'ADJ_Analisys Rev'!V16*$G$11,0)</f>
        <v>0</v>
      </c>
      <c r="BK59" s="116"/>
      <c r="BL59" s="116"/>
      <c r="BM59" s="117">
        <f t="shared" si="268"/>
        <v>0</v>
      </c>
      <c r="BN59" s="361">
        <f t="shared" ref="BN59" si="278">SUM(BM59:BM60)</f>
        <v>0</v>
      </c>
      <c r="BO59" s="175">
        <f>'ADJ_Analisys Rev'!W16*0.062</f>
        <v>0</v>
      </c>
      <c r="BP59" s="117">
        <f>'ADJ_Analisys Rev'!W16*0.0145</f>
        <v>0</v>
      </c>
      <c r="BQ59" s="117">
        <f>'ADJ_Analisys Rev'!W16*0.014</f>
        <v>0</v>
      </c>
      <c r="BR59" s="117">
        <f>IF($E$12="X",'ADJ_Analisys Rev'!W16*$G$11,0)</f>
        <v>0</v>
      </c>
      <c r="BS59" s="116"/>
      <c r="BT59" s="116"/>
      <c r="BU59" s="117">
        <f t="shared" si="269"/>
        <v>0</v>
      </c>
      <c r="BV59" s="361">
        <f t="shared" ref="BV59" si="279">SUM(BU59:BU60)</f>
        <v>0</v>
      </c>
      <c r="BW59" s="175">
        <f>'ADJ_Analisys Rev'!X16*0.062</f>
        <v>186</v>
      </c>
      <c r="BX59" s="117">
        <f>'ADJ_Analisys Rev'!X16*0.0145</f>
        <v>43.5</v>
      </c>
      <c r="BY59" s="117">
        <f>'ADJ_Analisys Rev'!X16*0.014</f>
        <v>42</v>
      </c>
      <c r="BZ59" s="117">
        <f>IF($E$12="X",'ADJ_Analisys Rev'!X16*$G$11,0)</f>
        <v>600</v>
      </c>
      <c r="CA59" s="116"/>
      <c r="CB59" s="116"/>
      <c r="CC59" s="117">
        <f t="shared" si="270"/>
        <v>871.5</v>
      </c>
      <c r="CD59" s="361">
        <f t="shared" ref="CD59" si="280">SUM(CC59:CC60)</f>
        <v>871.5</v>
      </c>
      <c r="CF59" s="264"/>
    </row>
    <row r="60" spans="1:84" x14ac:dyDescent="0.3">
      <c r="A60" s="80" t="str">
        <f>'ADJ_Analisys Rev'!A17</f>
        <v>31-AUG-19</v>
      </c>
      <c r="B60" s="174" t="str">
        <f>'ADJ_Analisys Rev'!B17</f>
        <v>16 Semi-Month 2019</v>
      </c>
      <c r="C60" s="175">
        <f>'ADJ_Analisys Rev'!O17*0.062</f>
        <v>0</v>
      </c>
      <c r="D60" s="117">
        <f>'ADJ_Analisys Rev'!O17*0.0145</f>
        <v>0</v>
      </c>
      <c r="E60" s="117">
        <f>'ADJ_Analisys Rev'!O17*0.014</f>
        <v>0</v>
      </c>
      <c r="F60" s="117">
        <f>IF($E$12="X",'ADJ_Analisys Rev'!O17*$G$11,0)</f>
        <v>0</v>
      </c>
      <c r="G60" s="116"/>
      <c r="H60" s="230"/>
      <c r="I60" s="117">
        <f t="shared" si="261"/>
        <v>0</v>
      </c>
      <c r="J60" s="362"/>
      <c r="K60" s="175">
        <f>'ADJ_Analisys Rev'!P17*0.062</f>
        <v>0</v>
      </c>
      <c r="L60" s="117">
        <f>'ADJ_Analisys Rev'!P17*0.0145</f>
        <v>0</v>
      </c>
      <c r="M60" s="117">
        <f>'ADJ_Analisys Rev'!P17*0.014</f>
        <v>0</v>
      </c>
      <c r="N60" s="117">
        <f>IF($E$12="X",'ADJ_Analisys Rev'!P17*$G$11,0)</f>
        <v>0</v>
      </c>
      <c r="O60" s="116"/>
      <c r="P60" s="116"/>
      <c r="Q60" s="117">
        <f t="shared" si="262"/>
        <v>0</v>
      </c>
      <c r="R60" s="364"/>
      <c r="S60" s="175">
        <f>'ADJ_Analisys Rev'!Q17*0.062</f>
        <v>0</v>
      </c>
      <c r="T60" s="117">
        <f>'ADJ_Analisys Rev'!Q17*0.0145</f>
        <v>0</v>
      </c>
      <c r="U60" s="117">
        <f>'ADJ_Analisys Rev'!Q17*0.014</f>
        <v>0</v>
      </c>
      <c r="V60" s="117">
        <f>IF($E$12="X",'ADJ_Analisys Rev'!Q17*$G$11,0)</f>
        <v>0</v>
      </c>
      <c r="W60" s="116"/>
      <c r="X60" s="116"/>
      <c r="Y60" s="117">
        <f t="shared" si="263"/>
        <v>0</v>
      </c>
      <c r="Z60" s="362"/>
      <c r="AA60" s="241">
        <f>'ADJ_Analisys Rev'!R17*0.062</f>
        <v>0</v>
      </c>
      <c r="AB60" s="120">
        <f>'ADJ_Analisys Rev'!R17*0.0145</f>
        <v>0</v>
      </c>
      <c r="AC60" s="120">
        <f>'ADJ_Analisys Rev'!R17*0.014</f>
        <v>0</v>
      </c>
      <c r="AD60" s="120">
        <f>IF($E$12="X",'ADJ_Analisys Rev'!R17*$G$11,0)</f>
        <v>0</v>
      </c>
      <c r="AE60" s="116"/>
      <c r="AF60" s="116"/>
      <c r="AG60" s="117">
        <f t="shared" si="264"/>
        <v>0</v>
      </c>
      <c r="AH60" s="362"/>
      <c r="AI60" s="176">
        <f>'ADJ_Analisys Rev'!S17*0.062</f>
        <v>0</v>
      </c>
      <c r="AJ60" s="117">
        <f>'ADJ_Analisys Rev'!S17*0.0145</f>
        <v>0</v>
      </c>
      <c r="AK60" s="117">
        <f>'ADJ_Analisys Rev'!S17*0.014</f>
        <v>0</v>
      </c>
      <c r="AL60" s="117">
        <f>IF( $E$12="X",'ADJ_Analisys Rev'!S17*$G$11,0)</f>
        <v>0</v>
      </c>
      <c r="AM60" s="116"/>
      <c r="AN60" s="116"/>
      <c r="AO60" s="117">
        <f t="shared" si="265"/>
        <v>0</v>
      </c>
      <c r="AP60" s="362"/>
      <c r="AQ60" s="175">
        <f>'ADJ_Analisys Rev'!T17*0.062</f>
        <v>0</v>
      </c>
      <c r="AR60" s="117">
        <f>'ADJ_Analisys Rev'!T17*0.0145</f>
        <v>0</v>
      </c>
      <c r="AS60" s="117">
        <f>'ADJ_Analisys Rev'!T17*0.014</f>
        <v>0</v>
      </c>
      <c r="AT60" s="117">
        <f>IF($E$12="X",'ADJ_Analisys Rev'!T17*$G$11,0)</f>
        <v>0</v>
      </c>
      <c r="AU60" s="116"/>
      <c r="AV60" s="116"/>
      <c r="AW60" s="117">
        <f t="shared" si="266"/>
        <v>0</v>
      </c>
      <c r="AX60" s="362"/>
      <c r="AY60" s="175">
        <f>'ADJ_Analisys Rev'!U17*0.062</f>
        <v>0</v>
      </c>
      <c r="AZ60" s="117">
        <f>'ADJ_Analisys Rev'!U17*0.0145</f>
        <v>0</v>
      </c>
      <c r="BA60" s="117">
        <f>'ADJ_Analisys Rev'!U17*0.014</f>
        <v>0</v>
      </c>
      <c r="BB60" s="117">
        <f>IF($E$12="X",'ADJ_Analisys Rev'!U17*$G$11,0)</f>
        <v>0</v>
      </c>
      <c r="BC60" s="116"/>
      <c r="BD60" s="116"/>
      <c r="BE60" s="117">
        <f t="shared" si="267"/>
        <v>0</v>
      </c>
      <c r="BF60" s="362"/>
      <c r="BG60" s="175">
        <f>'ADJ_Analisys Rev'!V17*0.062</f>
        <v>0</v>
      </c>
      <c r="BH60" s="117">
        <f>'ADJ_Analisys Rev'!V17*0.0145</f>
        <v>0</v>
      </c>
      <c r="BI60" s="117">
        <f>'ADJ_Analisys Rev'!V17*0.014</f>
        <v>0</v>
      </c>
      <c r="BJ60" s="117">
        <f>IF($E$12="X",'ADJ_Analisys Rev'!V17*$G$11,0)</f>
        <v>0</v>
      </c>
      <c r="BK60" s="116"/>
      <c r="BL60" s="116"/>
      <c r="BM60" s="117">
        <f t="shared" si="268"/>
        <v>0</v>
      </c>
      <c r="BN60" s="362"/>
      <c r="BO60" s="175">
        <f>'ADJ_Analisys Rev'!W17*0.062</f>
        <v>0</v>
      </c>
      <c r="BP60" s="117">
        <f>'ADJ_Analisys Rev'!W17*0.0145</f>
        <v>0</v>
      </c>
      <c r="BQ60" s="117">
        <f>'ADJ_Analisys Rev'!W17*0.014</f>
        <v>0</v>
      </c>
      <c r="BR60" s="117">
        <f>IF($E$12="X",'ADJ_Analisys Rev'!W17*$G$11,0)</f>
        <v>0</v>
      </c>
      <c r="BS60" s="116"/>
      <c r="BT60" s="116"/>
      <c r="BU60" s="117">
        <f t="shared" si="269"/>
        <v>0</v>
      </c>
      <c r="BV60" s="362"/>
      <c r="BW60" s="175">
        <f>'ADJ_Analisys Rev'!X17*0.062</f>
        <v>0</v>
      </c>
      <c r="BX60" s="117">
        <f>'ADJ_Analisys Rev'!X17*0.0145</f>
        <v>0</v>
      </c>
      <c r="BY60" s="117">
        <f>'ADJ_Analisys Rev'!X17*0.014</f>
        <v>0</v>
      </c>
      <c r="BZ60" s="117">
        <f>IF($E$12="X",'ADJ_Analisys Rev'!X17*$G$11,0)</f>
        <v>0</v>
      </c>
      <c r="CA60" s="116"/>
      <c r="CB60" s="116"/>
      <c r="CC60" s="117">
        <f t="shared" si="270"/>
        <v>0</v>
      </c>
      <c r="CD60" s="362"/>
      <c r="CF60" s="264"/>
    </row>
    <row r="61" spans="1:84" x14ac:dyDescent="0.3">
      <c r="A61" s="80" t="str">
        <f>'ADJ_Analisys Rev'!A18</f>
        <v>15-SEP-19</v>
      </c>
      <c r="B61" s="174" t="str">
        <f>'ADJ_Analisys Rev'!B18</f>
        <v>17 Semi-Month 2019</v>
      </c>
      <c r="C61" s="175">
        <f>'ADJ_Analisys Rev'!O18*0.062</f>
        <v>0</v>
      </c>
      <c r="D61" s="117">
        <f>'ADJ_Analisys Rev'!O18*0.0145</f>
        <v>0</v>
      </c>
      <c r="E61" s="117">
        <f>'ADJ_Analisys Rev'!O18*0.014</f>
        <v>0</v>
      </c>
      <c r="F61" s="117">
        <f>IF($E$12="X",'ADJ_Analisys Rev'!O18*$G$11,0)</f>
        <v>0</v>
      </c>
      <c r="G61" s="116"/>
      <c r="H61" s="230"/>
      <c r="I61" s="117">
        <f t="shared" si="261"/>
        <v>0</v>
      </c>
      <c r="J61" s="361">
        <f t="shared" ref="J61" si="281">SUM(I61:I62)</f>
        <v>0</v>
      </c>
      <c r="K61" s="175">
        <f>'ADJ_Analisys Rev'!P18*0.062</f>
        <v>0</v>
      </c>
      <c r="L61" s="117">
        <f>'ADJ_Analisys Rev'!P18*0.0145</f>
        <v>0</v>
      </c>
      <c r="M61" s="117">
        <f>'ADJ_Analisys Rev'!P18*0.014</f>
        <v>0</v>
      </c>
      <c r="N61" s="117">
        <f>IF($E$12="X",'ADJ_Analisys Rev'!P18*$G$11,0)</f>
        <v>0</v>
      </c>
      <c r="O61" s="116"/>
      <c r="P61" s="116"/>
      <c r="Q61" s="117">
        <f t="shared" si="262"/>
        <v>0</v>
      </c>
      <c r="R61" s="363">
        <f t="shared" ref="R61" si="282">SUM(Q61:Q62)</f>
        <v>0</v>
      </c>
      <c r="S61" s="175">
        <f>'ADJ_Analisys Rev'!Q18*0.062</f>
        <v>0</v>
      </c>
      <c r="T61" s="117">
        <f>'ADJ_Analisys Rev'!Q18*0.0145</f>
        <v>0</v>
      </c>
      <c r="U61" s="117">
        <f>'ADJ_Analisys Rev'!Q18*0.014</f>
        <v>0</v>
      </c>
      <c r="V61" s="117">
        <f>IF($E$12="X",'ADJ_Analisys Rev'!Q18*$G$11,0)</f>
        <v>0</v>
      </c>
      <c r="W61" s="116"/>
      <c r="X61" s="116"/>
      <c r="Y61" s="117">
        <f t="shared" si="263"/>
        <v>0</v>
      </c>
      <c r="Z61" s="361">
        <f t="shared" ref="Z61" si="283">SUM(Y61:Y62)</f>
        <v>0</v>
      </c>
      <c r="AA61" s="241">
        <f>'ADJ_Analisys Rev'!R18*0.062</f>
        <v>0</v>
      </c>
      <c r="AB61" s="120">
        <f>'ADJ_Analisys Rev'!R18*0.0145</f>
        <v>0</v>
      </c>
      <c r="AC61" s="120">
        <f>'ADJ_Analisys Rev'!R18*0.014</f>
        <v>0</v>
      </c>
      <c r="AD61" s="120">
        <f>IF($E$12="X",'ADJ_Analisys Rev'!R18*$G$11,0)</f>
        <v>0</v>
      </c>
      <c r="AE61" s="116"/>
      <c r="AF61" s="116"/>
      <c r="AG61" s="117">
        <f t="shared" si="264"/>
        <v>0</v>
      </c>
      <c r="AH61" s="361">
        <f t="shared" ref="AH61" si="284">SUM(AG61:AG62)</f>
        <v>0</v>
      </c>
      <c r="AI61" s="176">
        <f>'ADJ_Analisys Rev'!S18*0.062</f>
        <v>0</v>
      </c>
      <c r="AJ61" s="117">
        <f>'ADJ_Analisys Rev'!S18*0.0145</f>
        <v>0</v>
      </c>
      <c r="AK61" s="117">
        <f>'ADJ_Analisys Rev'!S18*0.014</f>
        <v>0</v>
      </c>
      <c r="AL61" s="117">
        <f>IF( $E$12="X",'ADJ_Analisys Rev'!S18*$G$11,0)</f>
        <v>0</v>
      </c>
      <c r="AM61" s="116"/>
      <c r="AN61" s="116"/>
      <c r="AO61" s="117">
        <f t="shared" si="265"/>
        <v>0</v>
      </c>
      <c r="AP61" s="361">
        <f t="shared" ref="AP61" si="285">SUM(AO61:AO62)</f>
        <v>0</v>
      </c>
      <c r="AQ61" s="175">
        <f>'ADJ_Analisys Rev'!T18*0.062</f>
        <v>0</v>
      </c>
      <c r="AR61" s="117">
        <f>'ADJ_Analisys Rev'!T18*0.0145</f>
        <v>0</v>
      </c>
      <c r="AS61" s="117">
        <f>'ADJ_Analisys Rev'!T18*0.014</f>
        <v>0</v>
      </c>
      <c r="AT61" s="117">
        <f>IF($E$12="X",'ADJ_Analisys Rev'!T18*$G$11,0)</f>
        <v>0</v>
      </c>
      <c r="AU61" s="116"/>
      <c r="AV61" s="116"/>
      <c r="AW61" s="117">
        <f t="shared" si="266"/>
        <v>0</v>
      </c>
      <c r="AX61" s="361">
        <f t="shared" ref="AX61" si="286">SUM(AW61:AW62)</f>
        <v>0</v>
      </c>
      <c r="AY61" s="175">
        <f>'ADJ_Analisys Rev'!U18*0.062</f>
        <v>0</v>
      </c>
      <c r="AZ61" s="117">
        <f>'ADJ_Analisys Rev'!U18*0.0145</f>
        <v>0</v>
      </c>
      <c r="BA61" s="117">
        <f>'ADJ_Analisys Rev'!U18*0.014</f>
        <v>0</v>
      </c>
      <c r="BB61" s="117">
        <f>IF($E$12="X",'ADJ_Analisys Rev'!U18*$G$11,0)</f>
        <v>0</v>
      </c>
      <c r="BC61" s="116"/>
      <c r="BD61" s="116"/>
      <c r="BE61" s="117">
        <f t="shared" si="267"/>
        <v>0</v>
      </c>
      <c r="BF61" s="361">
        <f t="shared" ref="BF61" si="287">SUM(BE61:BE62)</f>
        <v>0</v>
      </c>
      <c r="BG61" s="175">
        <f>'ADJ_Analisys Rev'!V18*0.062</f>
        <v>0</v>
      </c>
      <c r="BH61" s="117">
        <f>'ADJ_Analisys Rev'!V18*0.0145</f>
        <v>0</v>
      </c>
      <c r="BI61" s="117">
        <f>'ADJ_Analisys Rev'!V18*0.014</f>
        <v>0</v>
      </c>
      <c r="BJ61" s="117">
        <f>IF($E$12="X",'ADJ_Analisys Rev'!V18*$G$11,0)</f>
        <v>0</v>
      </c>
      <c r="BK61" s="116"/>
      <c r="BL61" s="116"/>
      <c r="BM61" s="117">
        <f t="shared" si="268"/>
        <v>0</v>
      </c>
      <c r="BN61" s="361">
        <f t="shared" ref="BN61" si="288">SUM(BM61:BM62)</f>
        <v>0</v>
      </c>
      <c r="BO61" s="175">
        <f>'ADJ_Analisys Rev'!W18*0.062</f>
        <v>0</v>
      </c>
      <c r="BP61" s="117">
        <f>'ADJ_Analisys Rev'!W18*0.0145</f>
        <v>0</v>
      </c>
      <c r="BQ61" s="117">
        <f>'ADJ_Analisys Rev'!W18*0.014</f>
        <v>0</v>
      </c>
      <c r="BR61" s="117">
        <f>IF($E$12="X",'ADJ_Analisys Rev'!W18*$G$11,0)</f>
        <v>0</v>
      </c>
      <c r="BS61" s="116"/>
      <c r="BT61" s="116"/>
      <c r="BU61" s="117">
        <f t="shared" si="269"/>
        <v>0</v>
      </c>
      <c r="BV61" s="361">
        <f t="shared" ref="BV61" si="289">SUM(BU61:BU62)</f>
        <v>0</v>
      </c>
      <c r="BW61" s="175">
        <f>'ADJ_Analisys Rev'!X18*0.062</f>
        <v>0</v>
      </c>
      <c r="BX61" s="117">
        <f>'ADJ_Analisys Rev'!X18*0.0145</f>
        <v>0</v>
      </c>
      <c r="BY61" s="117">
        <f>'ADJ_Analisys Rev'!X18*0.014</f>
        <v>0</v>
      </c>
      <c r="BZ61" s="117">
        <f>IF($E$12="X",'ADJ_Analisys Rev'!X18*$G$11,0)</f>
        <v>0</v>
      </c>
      <c r="CA61" s="116"/>
      <c r="CB61" s="116"/>
      <c r="CC61" s="117">
        <f t="shared" si="270"/>
        <v>0</v>
      </c>
      <c r="CD61" s="361">
        <f t="shared" ref="CD61" si="290">SUM(CC61:CC62)</f>
        <v>0</v>
      </c>
      <c r="CF61" s="264"/>
    </row>
    <row r="62" spans="1:84" x14ac:dyDescent="0.3">
      <c r="A62" s="80" t="str">
        <f>'ADJ_Analisys Rev'!A19</f>
        <v>30-SEP-19</v>
      </c>
      <c r="B62" s="174" t="str">
        <f>'ADJ_Analisys Rev'!B19</f>
        <v>18 Semi-Month 2019</v>
      </c>
      <c r="C62" s="175">
        <f>'ADJ_Analisys Rev'!O19*0.062</f>
        <v>0</v>
      </c>
      <c r="D62" s="117">
        <f>'ADJ_Analisys Rev'!O19*0.0145</f>
        <v>0</v>
      </c>
      <c r="E62" s="117">
        <f>'ADJ_Analisys Rev'!O19*0.014</f>
        <v>0</v>
      </c>
      <c r="F62" s="117">
        <f>IF($E$12="X",'ADJ_Analisys Rev'!O19*$G$11,0)</f>
        <v>0</v>
      </c>
      <c r="G62" s="116"/>
      <c r="H62" s="230"/>
      <c r="I62" s="117">
        <f t="shared" si="261"/>
        <v>0</v>
      </c>
      <c r="J62" s="362"/>
      <c r="K62" s="175">
        <f>'ADJ_Analisys Rev'!P19*0.062</f>
        <v>0</v>
      </c>
      <c r="L62" s="117">
        <f>'ADJ_Analisys Rev'!P19*0.0145</f>
        <v>0</v>
      </c>
      <c r="M62" s="117">
        <f>'ADJ_Analisys Rev'!P19*0.014</f>
        <v>0</v>
      </c>
      <c r="N62" s="117">
        <f>IF($E$12="X",'ADJ_Analisys Rev'!P19*$G$11,0)</f>
        <v>0</v>
      </c>
      <c r="O62" s="116"/>
      <c r="P62" s="116"/>
      <c r="Q62" s="117">
        <f t="shared" si="262"/>
        <v>0</v>
      </c>
      <c r="R62" s="364"/>
      <c r="S62" s="175">
        <f>'ADJ_Analisys Rev'!Q19*0.062</f>
        <v>0</v>
      </c>
      <c r="T62" s="117">
        <f>'ADJ_Analisys Rev'!Q19*0.0145</f>
        <v>0</v>
      </c>
      <c r="U62" s="117">
        <f>'ADJ_Analisys Rev'!Q19*0.014</f>
        <v>0</v>
      </c>
      <c r="V62" s="117">
        <f>IF($E$12="X",'ADJ_Analisys Rev'!Q19*$G$11,0)</f>
        <v>0</v>
      </c>
      <c r="W62" s="116"/>
      <c r="X62" s="116"/>
      <c r="Y62" s="117">
        <f t="shared" si="263"/>
        <v>0</v>
      </c>
      <c r="Z62" s="362"/>
      <c r="AA62" s="241">
        <f>'ADJ_Analisys Rev'!R19*0.062</f>
        <v>0</v>
      </c>
      <c r="AB62" s="120">
        <f>'ADJ_Analisys Rev'!R19*0.0145</f>
        <v>0</v>
      </c>
      <c r="AC62" s="120">
        <f>'ADJ_Analisys Rev'!R19*0.014</f>
        <v>0</v>
      </c>
      <c r="AD62" s="120">
        <f>IF($E$12="X",'ADJ_Analisys Rev'!R19*$G$11,0)</f>
        <v>0</v>
      </c>
      <c r="AE62" s="116"/>
      <c r="AF62" s="116"/>
      <c r="AG62" s="117">
        <f t="shared" si="264"/>
        <v>0</v>
      </c>
      <c r="AH62" s="362"/>
      <c r="AI62" s="176">
        <f>'ADJ_Analisys Rev'!S19*0.062</f>
        <v>0</v>
      </c>
      <c r="AJ62" s="117">
        <f>'ADJ_Analisys Rev'!S19*0.0145</f>
        <v>0</v>
      </c>
      <c r="AK62" s="117">
        <f>'ADJ_Analisys Rev'!S19*0.014</f>
        <v>0</v>
      </c>
      <c r="AL62" s="117">
        <f>IF( $E$12="X",'ADJ_Analisys Rev'!S19*$G$11,0)</f>
        <v>0</v>
      </c>
      <c r="AM62" s="116"/>
      <c r="AN62" s="116"/>
      <c r="AO62" s="117">
        <f t="shared" si="265"/>
        <v>0</v>
      </c>
      <c r="AP62" s="362"/>
      <c r="AQ62" s="175">
        <f>'ADJ_Analisys Rev'!T19*0.062</f>
        <v>0</v>
      </c>
      <c r="AR62" s="117">
        <f>'ADJ_Analisys Rev'!T19*0.0145</f>
        <v>0</v>
      </c>
      <c r="AS62" s="117">
        <f>'ADJ_Analisys Rev'!T19*0.014</f>
        <v>0</v>
      </c>
      <c r="AT62" s="117">
        <f>IF($E$12="X",'ADJ_Analisys Rev'!T19*$G$11,0)</f>
        <v>0</v>
      </c>
      <c r="AU62" s="116"/>
      <c r="AV62" s="116"/>
      <c r="AW62" s="117">
        <f t="shared" si="266"/>
        <v>0</v>
      </c>
      <c r="AX62" s="362"/>
      <c r="AY62" s="175">
        <f>'ADJ_Analisys Rev'!U19*0.062</f>
        <v>0</v>
      </c>
      <c r="AZ62" s="117">
        <f>'ADJ_Analisys Rev'!U19*0.0145</f>
        <v>0</v>
      </c>
      <c r="BA62" s="117">
        <f>'ADJ_Analisys Rev'!U19*0.014</f>
        <v>0</v>
      </c>
      <c r="BB62" s="117">
        <f>IF($E$12="X",'ADJ_Analisys Rev'!U19*$G$11,0)</f>
        <v>0</v>
      </c>
      <c r="BC62" s="116"/>
      <c r="BD62" s="116"/>
      <c r="BE62" s="117">
        <f t="shared" si="267"/>
        <v>0</v>
      </c>
      <c r="BF62" s="362"/>
      <c r="BG62" s="175">
        <f>'ADJ_Analisys Rev'!V19*0.062</f>
        <v>0</v>
      </c>
      <c r="BH62" s="117">
        <f>'ADJ_Analisys Rev'!V19*0.0145</f>
        <v>0</v>
      </c>
      <c r="BI62" s="117">
        <f>'ADJ_Analisys Rev'!V19*0.014</f>
        <v>0</v>
      </c>
      <c r="BJ62" s="117">
        <f>IF($E$12="X",'ADJ_Analisys Rev'!V19*$G$11,0)</f>
        <v>0</v>
      </c>
      <c r="BK62" s="116"/>
      <c r="BL62" s="116"/>
      <c r="BM62" s="117">
        <f t="shared" si="268"/>
        <v>0</v>
      </c>
      <c r="BN62" s="362"/>
      <c r="BO62" s="175">
        <f>'ADJ_Analisys Rev'!W19*0.062</f>
        <v>0</v>
      </c>
      <c r="BP62" s="117">
        <f>'ADJ_Analisys Rev'!W19*0.0145</f>
        <v>0</v>
      </c>
      <c r="BQ62" s="117">
        <f>'ADJ_Analisys Rev'!W19*0.014</f>
        <v>0</v>
      </c>
      <c r="BR62" s="117">
        <f>IF($E$12="X",'ADJ_Analisys Rev'!W19*$G$11,0)</f>
        <v>0</v>
      </c>
      <c r="BS62" s="116"/>
      <c r="BT62" s="116"/>
      <c r="BU62" s="117">
        <f t="shared" si="269"/>
        <v>0</v>
      </c>
      <c r="BV62" s="362"/>
      <c r="BW62" s="175">
        <f>'ADJ_Analisys Rev'!X19*0.062</f>
        <v>0</v>
      </c>
      <c r="BX62" s="117">
        <f>'ADJ_Analisys Rev'!X19*0.0145</f>
        <v>0</v>
      </c>
      <c r="BY62" s="117">
        <f>'ADJ_Analisys Rev'!X19*0.014</f>
        <v>0</v>
      </c>
      <c r="BZ62" s="117">
        <f>IF($E$12="X",'ADJ_Analisys Rev'!X19*$G$11,0)</f>
        <v>0</v>
      </c>
      <c r="CA62" s="116"/>
      <c r="CB62" s="116"/>
      <c r="CC62" s="117">
        <f t="shared" si="270"/>
        <v>0</v>
      </c>
      <c r="CD62" s="362"/>
      <c r="CF62" s="264"/>
    </row>
    <row r="63" spans="1:84" x14ac:dyDescent="0.3">
      <c r="A63" s="80" t="str">
        <f>'ADJ_Analisys Rev'!A20</f>
        <v>15-OCT-19</v>
      </c>
      <c r="B63" s="174" t="str">
        <f>'ADJ_Analisys Rev'!B20</f>
        <v>19 Semi-Month 2019</v>
      </c>
      <c r="C63" s="175">
        <f>'ADJ_Analisys Rev'!O20*0.062</f>
        <v>0</v>
      </c>
      <c r="D63" s="117">
        <f>'ADJ_Analisys Rev'!O20*0.0145</f>
        <v>0</v>
      </c>
      <c r="E63" s="117">
        <f>'ADJ_Analisys Rev'!O20*0.014</f>
        <v>0</v>
      </c>
      <c r="F63" s="117">
        <f>IF($E$12="X",'ADJ_Analisys Rev'!O20*$G$11,0)</f>
        <v>0</v>
      </c>
      <c r="G63" s="116"/>
      <c r="H63" s="230"/>
      <c r="I63" s="117">
        <f t="shared" si="261"/>
        <v>0</v>
      </c>
      <c r="J63" s="361">
        <f t="shared" ref="J63" si="291">SUM(I63:I64)</f>
        <v>0</v>
      </c>
      <c r="K63" s="175">
        <f>'ADJ_Analisys Rev'!P20*0.062</f>
        <v>0</v>
      </c>
      <c r="L63" s="117">
        <f>'ADJ_Analisys Rev'!P20*0.0145</f>
        <v>0</v>
      </c>
      <c r="M63" s="117">
        <f>'ADJ_Analisys Rev'!P20*0.014</f>
        <v>0</v>
      </c>
      <c r="N63" s="117">
        <f>IF($E$12="X",'ADJ_Analisys Rev'!P20*$G$11,0)</f>
        <v>0</v>
      </c>
      <c r="O63" s="116"/>
      <c r="P63" s="116"/>
      <c r="Q63" s="117">
        <f t="shared" si="262"/>
        <v>0</v>
      </c>
      <c r="R63" s="363">
        <f t="shared" ref="R63" si="292">SUM(Q63:Q64)</f>
        <v>0</v>
      </c>
      <c r="S63" s="175">
        <f>'ADJ_Analisys Rev'!Q20*0.062</f>
        <v>0</v>
      </c>
      <c r="T63" s="117">
        <f>'ADJ_Analisys Rev'!Q20*0.0145</f>
        <v>0</v>
      </c>
      <c r="U63" s="117">
        <f>'ADJ_Analisys Rev'!Q20*0.014</f>
        <v>0</v>
      </c>
      <c r="V63" s="117">
        <f>IF($E$12="X",'ADJ_Analisys Rev'!Q20*$G$11,0)</f>
        <v>0</v>
      </c>
      <c r="W63" s="116"/>
      <c r="X63" s="116"/>
      <c r="Y63" s="117">
        <f t="shared" si="263"/>
        <v>0</v>
      </c>
      <c r="Z63" s="361">
        <f t="shared" ref="Z63" si="293">SUM(Y63:Y64)</f>
        <v>0</v>
      </c>
      <c r="AA63" s="241">
        <f>'ADJ_Analisys Rev'!R20*0.062</f>
        <v>0</v>
      </c>
      <c r="AB63" s="120">
        <f>'ADJ_Analisys Rev'!R20*0.0145</f>
        <v>0</v>
      </c>
      <c r="AC63" s="120">
        <f>'ADJ_Analisys Rev'!R20*0.014</f>
        <v>0</v>
      </c>
      <c r="AD63" s="120">
        <f>IF($E$12="X",'ADJ_Analisys Rev'!R20*$G$11,0)</f>
        <v>0</v>
      </c>
      <c r="AE63" s="116"/>
      <c r="AF63" s="116"/>
      <c r="AG63" s="117">
        <f t="shared" si="264"/>
        <v>0</v>
      </c>
      <c r="AH63" s="361">
        <f t="shared" ref="AH63" si="294">SUM(AG63:AG64)</f>
        <v>0</v>
      </c>
      <c r="AI63" s="176">
        <f>'ADJ_Analisys Rev'!S20*0.062</f>
        <v>0</v>
      </c>
      <c r="AJ63" s="117">
        <f>'ADJ_Analisys Rev'!S20*0.0145</f>
        <v>0</v>
      </c>
      <c r="AK63" s="117">
        <f>'ADJ_Analisys Rev'!S20*0.014</f>
        <v>0</v>
      </c>
      <c r="AL63" s="117">
        <f>IF( $E$12="X",'ADJ_Analisys Rev'!S20*$G$11,0)</f>
        <v>0</v>
      </c>
      <c r="AM63" s="116"/>
      <c r="AN63" s="116"/>
      <c r="AO63" s="117">
        <f t="shared" si="265"/>
        <v>0</v>
      </c>
      <c r="AP63" s="361">
        <f t="shared" ref="AP63" si="295">SUM(AO63:AO64)</f>
        <v>0</v>
      </c>
      <c r="AQ63" s="175">
        <f>'ADJ_Analisys Rev'!T20*0.062</f>
        <v>0</v>
      </c>
      <c r="AR63" s="117">
        <f>'ADJ_Analisys Rev'!T20*0.0145</f>
        <v>0</v>
      </c>
      <c r="AS63" s="117">
        <f>'ADJ_Analisys Rev'!T20*0.014</f>
        <v>0</v>
      </c>
      <c r="AT63" s="117">
        <f>IF($E$12="X",'ADJ_Analisys Rev'!T20*$G$11,0)</f>
        <v>0</v>
      </c>
      <c r="AU63" s="116"/>
      <c r="AV63" s="116"/>
      <c r="AW63" s="117">
        <f t="shared" si="266"/>
        <v>0</v>
      </c>
      <c r="AX63" s="361">
        <f t="shared" ref="AX63" si="296">SUM(AW63:AW64)</f>
        <v>0</v>
      </c>
      <c r="AY63" s="175">
        <f>'ADJ_Analisys Rev'!U20*0.062</f>
        <v>0</v>
      </c>
      <c r="AZ63" s="117">
        <f>'ADJ_Analisys Rev'!U20*0.0145</f>
        <v>0</v>
      </c>
      <c r="BA63" s="117">
        <f>'ADJ_Analisys Rev'!U20*0.014</f>
        <v>0</v>
      </c>
      <c r="BB63" s="117">
        <f>IF($E$12="X",'ADJ_Analisys Rev'!U20*$G$11,0)</f>
        <v>0</v>
      </c>
      <c r="BC63" s="116"/>
      <c r="BD63" s="116"/>
      <c r="BE63" s="117">
        <f t="shared" si="267"/>
        <v>0</v>
      </c>
      <c r="BF63" s="361">
        <f t="shared" ref="BF63" si="297">SUM(BE63:BE64)</f>
        <v>0</v>
      </c>
      <c r="BG63" s="175">
        <f>'ADJ_Analisys Rev'!V20*0.062</f>
        <v>0</v>
      </c>
      <c r="BH63" s="117">
        <f>'ADJ_Analisys Rev'!V20*0.0145</f>
        <v>0</v>
      </c>
      <c r="BI63" s="117">
        <f>'ADJ_Analisys Rev'!V20*0.014</f>
        <v>0</v>
      </c>
      <c r="BJ63" s="117">
        <f>IF($E$12="X",'ADJ_Analisys Rev'!V20*$G$11,0)</f>
        <v>0</v>
      </c>
      <c r="BK63" s="116"/>
      <c r="BL63" s="116"/>
      <c r="BM63" s="117">
        <f t="shared" si="268"/>
        <v>0</v>
      </c>
      <c r="BN63" s="361">
        <f t="shared" ref="BN63" si="298">SUM(BM63:BM64)</f>
        <v>0</v>
      </c>
      <c r="BO63" s="175">
        <f>'ADJ_Analisys Rev'!W20*0.062</f>
        <v>0</v>
      </c>
      <c r="BP63" s="117">
        <f>'ADJ_Analisys Rev'!W20*0.0145</f>
        <v>0</v>
      </c>
      <c r="BQ63" s="117">
        <f>'ADJ_Analisys Rev'!W20*0.014</f>
        <v>0</v>
      </c>
      <c r="BR63" s="117">
        <f>IF($E$12="X",'ADJ_Analisys Rev'!W20*$G$11,0)</f>
        <v>0</v>
      </c>
      <c r="BS63" s="116"/>
      <c r="BT63" s="116"/>
      <c r="BU63" s="117">
        <f t="shared" si="269"/>
        <v>0</v>
      </c>
      <c r="BV63" s="361">
        <f t="shared" ref="BV63" si="299">SUM(BU63:BU64)</f>
        <v>0</v>
      </c>
      <c r="BW63" s="175">
        <f>'ADJ_Analisys Rev'!X20*0.062</f>
        <v>0</v>
      </c>
      <c r="BX63" s="117">
        <f>'ADJ_Analisys Rev'!X20*0.0145</f>
        <v>0</v>
      </c>
      <c r="BY63" s="117">
        <f>'ADJ_Analisys Rev'!X20*0.014</f>
        <v>0</v>
      </c>
      <c r="BZ63" s="117">
        <f>IF($E$12="X",'ADJ_Analisys Rev'!X20*$G$11,0)</f>
        <v>0</v>
      </c>
      <c r="CA63" s="116"/>
      <c r="CB63" s="116"/>
      <c r="CC63" s="117">
        <f t="shared" si="270"/>
        <v>0</v>
      </c>
      <c r="CD63" s="361">
        <f t="shared" ref="CD63" si="300">SUM(CC63:CC64)</f>
        <v>0</v>
      </c>
      <c r="CF63" s="264"/>
    </row>
    <row r="64" spans="1:84" x14ac:dyDescent="0.3">
      <c r="A64" s="80" t="str">
        <f>'ADJ_Analisys Rev'!A21</f>
        <v>31-OCT-19</v>
      </c>
      <c r="B64" s="174" t="str">
        <f>'ADJ_Analisys Rev'!B21</f>
        <v>20 Semi-Month 2019</v>
      </c>
      <c r="C64" s="175">
        <f>'ADJ_Analisys Rev'!O21*0.062</f>
        <v>0</v>
      </c>
      <c r="D64" s="117">
        <f>'ADJ_Analisys Rev'!O21*0.0145</f>
        <v>0</v>
      </c>
      <c r="E64" s="117">
        <f>'ADJ_Analisys Rev'!O21*0.014</f>
        <v>0</v>
      </c>
      <c r="F64" s="117">
        <f>IF($E$12="X",'ADJ_Analisys Rev'!O21*$G$11,0)</f>
        <v>0</v>
      </c>
      <c r="G64" s="116"/>
      <c r="H64" s="230"/>
      <c r="I64" s="117">
        <f t="shared" si="261"/>
        <v>0</v>
      </c>
      <c r="J64" s="362"/>
      <c r="K64" s="175">
        <f>'ADJ_Analisys Rev'!P21*0.062</f>
        <v>0</v>
      </c>
      <c r="L64" s="117">
        <f>'ADJ_Analisys Rev'!P21*0.0145</f>
        <v>0</v>
      </c>
      <c r="M64" s="117">
        <f>'ADJ_Analisys Rev'!P21*0.014</f>
        <v>0</v>
      </c>
      <c r="N64" s="117">
        <f>IF($E$12="X",'ADJ_Analisys Rev'!P21*$G$11,0)</f>
        <v>0</v>
      </c>
      <c r="O64" s="116"/>
      <c r="P64" s="116"/>
      <c r="Q64" s="117">
        <f t="shared" si="262"/>
        <v>0</v>
      </c>
      <c r="R64" s="364"/>
      <c r="S64" s="175">
        <f>'ADJ_Analisys Rev'!Q21*0.062</f>
        <v>0</v>
      </c>
      <c r="T64" s="117">
        <f>'ADJ_Analisys Rev'!Q21*0.0145</f>
        <v>0</v>
      </c>
      <c r="U64" s="117">
        <f>'ADJ_Analisys Rev'!Q21*0.014</f>
        <v>0</v>
      </c>
      <c r="V64" s="117">
        <f>IF($E$12="X",'ADJ_Analisys Rev'!Q21*$G$11,0)</f>
        <v>0</v>
      </c>
      <c r="W64" s="116"/>
      <c r="X64" s="116"/>
      <c r="Y64" s="117">
        <f t="shared" si="263"/>
        <v>0</v>
      </c>
      <c r="Z64" s="362"/>
      <c r="AA64" s="241">
        <f>'ADJ_Analisys Rev'!R21*0.062</f>
        <v>0</v>
      </c>
      <c r="AB64" s="120">
        <f>'ADJ_Analisys Rev'!R21*0.0145</f>
        <v>0</v>
      </c>
      <c r="AC64" s="120">
        <f>'ADJ_Analisys Rev'!R21*0.014</f>
        <v>0</v>
      </c>
      <c r="AD64" s="120">
        <f>IF($E$12="X",'ADJ_Analisys Rev'!R21*$G$11,0)</f>
        <v>0</v>
      </c>
      <c r="AE64" s="116"/>
      <c r="AF64" s="116"/>
      <c r="AG64" s="117">
        <f t="shared" si="264"/>
        <v>0</v>
      </c>
      <c r="AH64" s="362"/>
      <c r="AI64" s="176">
        <f>'ADJ_Analisys Rev'!S21*0.062</f>
        <v>0</v>
      </c>
      <c r="AJ64" s="117">
        <f>'ADJ_Analisys Rev'!S21*0.0145</f>
        <v>0</v>
      </c>
      <c r="AK64" s="117">
        <f>'ADJ_Analisys Rev'!S21*0.014</f>
        <v>0</v>
      </c>
      <c r="AL64" s="117">
        <f>IF( $E$12="X",'ADJ_Analisys Rev'!S21*$G$11,0)</f>
        <v>0</v>
      </c>
      <c r="AM64" s="116"/>
      <c r="AN64" s="116"/>
      <c r="AO64" s="117">
        <f t="shared" si="265"/>
        <v>0</v>
      </c>
      <c r="AP64" s="362"/>
      <c r="AQ64" s="175">
        <f>'ADJ_Analisys Rev'!T21*0.062</f>
        <v>0</v>
      </c>
      <c r="AR64" s="117">
        <f>'ADJ_Analisys Rev'!T21*0.0145</f>
        <v>0</v>
      </c>
      <c r="AS64" s="117">
        <f>'ADJ_Analisys Rev'!T21*0.014</f>
        <v>0</v>
      </c>
      <c r="AT64" s="117">
        <f>IF($E$12="X",'ADJ_Analisys Rev'!T21*$G$11,0)</f>
        <v>0</v>
      </c>
      <c r="AU64" s="116"/>
      <c r="AV64" s="116"/>
      <c r="AW64" s="117">
        <f t="shared" si="266"/>
        <v>0</v>
      </c>
      <c r="AX64" s="362"/>
      <c r="AY64" s="175">
        <f>'ADJ_Analisys Rev'!U21*0.062</f>
        <v>0</v>
      </c>
      <c r="AZ64" s="117">
        <f>'ADJ_Analisys Rev'!U21*0.0145</f>
        <v>0</v>
      </c>
      <c r="BA64" s="117">
        <f>'ADJ_Analisys Rev'!U21*0.014</f>
        <v>0</v>
      </c>
      <c r="BB64" s="117">
        <f>IF($E$12="X",'ADJ_Analisys Rev'!U21*$G$11,0)</f>
        <v>0</v>
      </c>
      <c r="BC64" s="116"/>
      <c r="BD64" s="116"/>
      <c r="BE64" s="117">
        <f t="shared" si="267"/>
        <v>0</v>
      </c>
      <c r="BF64" s="362"/>
      <c r="BG64" s="175">
        <f>'ADJ_Analisys Rev'!V21*0.062</f>
        <v>0</v>
      </c>
      <c r="BH64" s="117">
        <f>'ADJ_Analisys Rev'!V21*0.0145</f>
        <v>0</v>
      </c>
      <c r="BI64" s="117">
        <f>'ADJ_Analisys Rev'!V21*0.014</f>
        <v>0</v>
      </c>
      <c r="BJ64" s="117">
        <f>IF($E$12="X",'ADJ_Analisys Rev'!V21*$G$11,0)</f>
        <v>0</v>
      </c>
      <c r="BK64" s="116"/>
      <c r="BL64" s="116"/>
      <c r="BM64" s="117">
        <f t="shared" si="268"/>
        <v>0</v>
      </c>
      <c r="BN64" s="362"/>
      <c r="BO64" s="175">
        <f>'ADJ_Analisys Rev'!W21*0.062</f>
        <v>0</v>
      </c>
      <c r="BP64" s="117">
        <f>'ADJ_Analisys Rev'!W21*0.0145</f>
        <v>0</v>
      </c>
      <c r="BQ64" s="117">
        <f>'ADJ_Analisys Rev'!W21*0.014</f>
        <v>0</v>
      </c>
      <c r="BR64" s="117">
        <f>IF($E$12="X",'ADJ_Analisys Rev'!W21*$G$11,0)</f>
        <v>0</v>
      </c>
      <c r="BS64" s="116"/>
      <c r="BT64" s="116"/>
      <c r="BU64" s="117">
        <f t="shared" si="269"/>
        <v>0</v>
      </c>
      <c r="BV64" s="362"/>
      <c r="BW64" s="175">
        <f>'ADJ_Analisys Rev'!X21*0.062</f>
        <v>0</v>
      </c>
      <c r="BX64" s="117">
        <f>'ADJ_Analisys Rev'!X21*0.0145</f>
        <v>0</v>
      </c>
      <c r="BY64" s="117">
        <f>'ADJ_Analisys Rev'!X21*0.014</f>
        <v>0</v>
      </c>
      <c r="BZ64" s="117">
        <f>IF($E$12="X",'ADJ_Analisys Rev'!X21*$G$11,0)</f>
        <v>0</v>
      </c>
      <c r="CA64" s="116"/>
      <c r="CB64" s="116"/>
      <c r="CC64" s="117">
        <f t="shared" si="270"/>
        <v>0</v>
      </c>
      <c r="CD64" s="362"/>
      <c r="CF64" s="264"/>
    </row>
    <row r="65" spans="1:84" x14ac:dyDescent="0.3">
      <c r="A65" s="80" t="str">
        <f>'ADJ_Analisys Rev'!A22</f>
        <v>15-NOV-19</v>
      </c>
      <c r="B65" s="174" t="str">
        <f>'ADJ_Analisys Rev'!B22</f>
        <v>21 Semi-Month 2019</v>
      </c>
      <c r="C65" s="175">
        <f>'ADJ_Analisys Rev'!O22*0.062</f>
        <v>0</v>
      </c>
      <c r="D65" s="117">
        <f>'ADJ_Analisys Rev'!O22*0.0145</f>
        <v>0</v>
      </c>
      <c r="E65" s="117">
        <f>'ADJ_Analisys Rev'!O22*0.014</f>
        <v>0</v>
      </c>
      <c r="F65" s="117">
        <f>IF($E$12="X",'ADJ_Analisys Rev'!O22*$G$11,0)</f>
        <v>0</v>
      </c>
      <c r="G65" s="116"/>
      <c r="H65" s="230"/>
      <c r="I65" s="117">
        <f t="shared" si="261"/>
        <v>0</v>
      </c>
      <c r="J65" s="361">
        <f t="shared" ref="J65" si="301">SUM(I65:I66)</f>
        <v>0</v>
      </c>
      <c r="K65" s="175">
        <f>'ADJ_Analisys Rev'!P22*0.062</f>
        <v>0</v>
      </c>
      <c r="L65" s="117">
        <f>'ADJ_Analisys Rev'!P22*0.0145</f>
        <v>0</v>
      </c>
      <c r="M65" s="117">
        <f>'ADJ_Analisys Rev'!P22*0.014</f>
        <v>0</v>
      </c>
      <c r="N65" s="117">
        <f>IF($E$12="X",'ADJ_Analisys Rev'!P22*$G$11,0)</f>
        <v>0</v>
      </c>
      <c r="O65" s="116"/>
      <c r="P65" s="116"/>
      <c r="Q65" s="117">
        <f t="shared" si="262"/>
        <v>0</v>
      </c>
      <c r="R65" s="363">
        <f t="shared" ref="R65" si="302">SUM(Q65:Q66)</f>
        <v>0</v>
      </c>
      <c r="S65" s="175">
        <f>'ADJ_Analisys Rev'!Q22*0.062</f>
        <v>0</v>
      </c>
      <c r="T65" s="117">
        <f>'ADJ_Analisys Rev'!Q22*0.0145</f>
        <v>0</v>
      </c>
      <c r="U65" s="117">
        <f>'ADJ_Analisys Rev'!Q22*0.014</f>
        <v>0</v>
      </c>
      <c r="V65" s="117">
        <f>IF($E$12="X",'ADJ_Analisys Rev'!Q22*$G$11,0)</f>
        <v>0</v>
      </c>
      <c r="W65" s="116"/>
      <c r="X65" s="116"/>
      <c r="Y65" s="117">
        <f t="shared" si="263"/>
        <v>0</v>
      </c>
      <c r="Z65" s="361">
        <f t="shared" ref="Z65" si="303">SUM(Y65:Y66)</f>
        <v>0</v>
      </c>
      <c r="AA65" s="241">
        <f>'ADJ_Analisys Rev'!R22*0.062</f>
        <v>0</v>
      </c>
      <c r="AB65" s="120">
        <f>'ADJ_Analisys Rev'!R22*0.0145</f>
        <v>0</v>
      </c>
      <c r="AC65" s="120">
        <f>'ADJ_Analisys Rev'!R22*0.014</f>
        <v>0</v>
      </c>
      <c r="AD65" s="120">
        <f>IF($E$12="X",'ADJ_Analisys Rev'!R22*$G$11,0)</f>
        <v>0</v>
      </c>
      <c r="AE65" s="116"/>
      <c r="AF65" s="116"/>
      <c r="AG65" s="117">
        <f t="shared" si="264"/>
        <v>0</v>
      </c>
      <c r="AH65" s="361">
        <f t="shared" ref="AH65" si="304">SUM(AG65:AG66)</f>
        <v>0</v>
      </c>
      <c r="AI65" s="176">
        <f>'ADJ_Analisys Rev'!S22*0.062</f>
        <v>0</v>
      </c>
      <c r="AJ65" s="117">
        <f>'ADJ_Analisys Rev'!S22*0.0145</f>
        <v>0</v>
      </c>
      <c r="AK65" s="117">
        <f>'ADJ_Analisys Rev'!S22*0.014</f>
        <v>0</v>
      </c>
      <c r="AL65" s="117">
        <f>IF( $E$12="X",'ADJ_Analisys Rev'!S22*$G$11,0)</f>
        <v>0</v>
      </c>
      <c r="AM65" s="116"/>
      <c r="AN65" s="116"/>
      <c r="AO65" s="117">
        <f t="shared" si="265"/>
        <v>0</v>
      </c>
      <c r="AP65" s="361">
        <f t="shared" ref="AP65" si="305">SUM(AO65:AO66)</f>
        <v>0</v>
      </c>
      <c r="AQ65" s="175">
        <f>'ADJ_Analisys Rev'!T22*0.062</f>
        <v>0</v>
      </c>
      <c r="AR65" s="117">
        <f>'ADJ_Analisys Rev'!T22*0.0145</f>
        <v>0</v>
      </c>
      <c r="AS65" s="117">
        <f>'ADJ_Analisys Rev'!T22*0.014</f>
        <v>0</v>
      </c>
      <c r="AT65" s="117">
        <f>IF($E$12="X",'ADJ_Analisys Rev'!T22*$G$11,0)</f>
        <v>0</v>
      </c>
      <c r="AU65" s="116"/>
      <c r="AV65" s="116"/>
      <c r="AW65" s="117">
        <f t="shared" si="266"/>
        <v>0</v>
      </c>
      <c r="AX65" s="361">
        <f t="shared" ref="AX65" si="306">SUM(AW65:AW66)</f>
        <v>0</v>
      </c>
      <c r="AY65" s="175">
        <f>'ADJ_Analisys Rev'!U22*0.062</f>
        <v>0</v>
      </c>
      <c r="AZ65" s="117">
        <f>'ADJ_Analisys Rev'!U22*0.0145</f>
        <v>0</v>
      </c>
      <c r="BA65" s="117">
        <f>'ADJ_Analisys Rev'!U22*0.014</f>
        <v>0</v>
      </c>
      <c r="BB65" s="117">
        <f>IF($E$12="X",'ADJ_Analisys Rev'!U22*$G$11,0)</f>
        <v>0</v>
      </c>
      <c r="BC65" s="116"/>
      <c r="BD65" s="116"/>
      <c r="BE65" s="117">
        <f t="shared" si="267"/>
        <v>0</v>
      </c>
      <c r="BF65" s="361">
        <f t="shared" ref="BF65" si="307">SUM(BE65:BE66)</f>
        <v>0</v>
      </c>
      <c r="BG65" s="175">
        <f>'ADJ_Analisys Rev'!V22*0.062</f>
        <v>0</v>
      </c>
      <c r="BH65" s="117">
        <f>'ADJ_Analisys Rev'!V22*0.0145</f>
        <v>0</v>
      </c>
      <c r="BI65" s="117">
        <f>'ADJ_Analisys Rev'!V22*0.014</f>
        <v>0</v>
      </c>
      <c r="BJ65" s="117">
        <f>IF($E$12="X",'ADJ_Analisys Rev'!V22*$G$11,0)</f>
        <v>0</v>
      </c>
      <c r="BK65" s="116"/>
      <c r="BL65" s="116"/>
      <c r="BM65" s="117">
        <f t="shared" si="268"/>
        <v>0</v>
      </c>
      <c r="BN65" s="361">
        <f t="shared" ref="BN65" si="308">SUM(BM65:BM66)</f>
        <v>0</v>
      </c>
      <c r="BO65" s="175">
        <f>'ADJ_Analisys Rev'!W22*0.062</f>
        <v>0</v>
      </c>
      <c r="BP65" s="117">
        <f>'ADJ_Analisys Rev'!W22*0.0145</f>
        <v>0</v>
      </c>
      <c r="BQ65" s="117">
        <f>'ADJ_Analisys Rev'!W22*0.014</f>
        <v>0</v>
      </c>
      <c r="BR65" s="117">
        <f>IF($E$12="X",'ADJ_Analisys Rev'!W22*$G$11,0)</f>
        <v>0</v>
      </c>
      <c r="BS65" s="116"/>
      <c r="BT65" s="116"/>
      <c r="BU65" s="117">
        <f t="shared" si="269"/>
        <v>0</v>
      </c>
      <c r="BV65" s="361">
        <f t="shared" ref="BV65" si="309">SUM(BU65:BU66)</f>
        <v>0</v>
      </c>
      <c r="BW65" s="175">
        <f>'ADJ_Analisys Rev'!X22*0.062</f>
        <v>0</v>
      </c>
      <c r="BX65" s="117">
        <f>'ADJ_Analisys Rev'!X22*0.0145</f>
        <v>0</v>
      </c>
      <c r="BY65" s="117">
        <f>'ADJ_Analisys Rev'!X22*0.014</f>
        <v>0</v>
      </c>
      <c r="BZ65" s="117">
        <f>IF($E$12="X",'ADJ_Analisys Rev'!X22*$G$11,0)</f>
        <v>0</v>
      </c>
      <c r="CA65" s="116"/>
      <c r="CB65" s="116"/>
      <c r="CC65" s="117">
        <f t="shared" si="270"/>
        <v>0</v>
      </c>
      <c r="CD65" s="361">
        <f t="shared" ref="CD65" si="310">SUM(CC65:CC66)</f>
        <v>0</v>
      </c>
      <c r="CF65" s="264"/>
    </row>
    <row r="66" spans="1:84" x14ac:dyDescent="0.3">
      <c r="A66" s="80" t="str">
        <f>'ADJ_Analisys Rev'!A23</f>
        <v>30-NOV-19</v>
      </c>
      <c r="B66" s="174" t="str">
        <f>'ADJ_Analisys Rev'!B23</f>
        <v>22 Semi-Month 2019</v>
      </c>
      <c r="C66" s="175">
        <f>'ADJ_Analisys Rev'!O23*0.062</f>
        <v>0</v>
      </c>
      <c r="D66" s="117">
        <f>'ADJ_Analisys Rev'!O23*0.0145</f>
        <v>0</v>
      </c>
      <c r="E66" s="117">
        <f>'ADJ_Analisys Rev'!O23*0.014</f>
        <v>0</v>
      </c>
      <c r="F66" s="117">
        <f>IF($E$12="X",'ADJ_Analisys Rev'!O23*$G$11,0)</f>
        <v>0</v>
      </c>
      <c r="G66" s="116"/>
      <c r="H66" s="230"/>
      <c r="I66" s="117">
        <f t="shared" si="261"/>
        <v>0</v>
      </c>
      <c r="J66" s="362"/>
      <c r="K66" s="175">
        <f>'ADJ_Analisys Rev'!P23*0.062</f>
        <v>0</v>
      </c>
      <c r="L66" s="117">
        <f>'ADJ_Analisys Rev'!P23*0.0145</f>
        <v>0</v>
      </c>
      <c r="M66" s="117">
        <f>'ADJ_Analisys Rev'!P23*0.014</f>
        <v>0</v>
      </c>
      <c r="N66" s="117">
        <f>IF($E$12="X",'ADJ_Analisys Rev'!P23*$G$11,0)</f>
        <v>0</v>
      </c>
      <c r="O66" s="116"/>
      <c r="P66" s="116"/>
      <c r="Q66" s="117">
        <f t="shared" si="262"/>
        <v>0</v>
      </c>
      <c r="R66" s="364"/>
      <c r="S66" s="175">
        <f>'ADJ_Analisys Rev'!Q23*0.062</f>
        <v>0</v>
      </c>
      <c r="T66" s="117">
        <f>'ADJ_Analisys Rev'!Q23*0.0145</f>
        <v>0</v>
      </c>
      <c r="U66" s="117">
        <f>'ADJ_Analisys Rev'!Q23*0.014</f>
        <v>0</v>
      </c>
      <c r="V66" s="117">
        <f>IF($E$12="X",'ADJ_Analisys Rev'!Q23*$G$11,0)</f>
        <v>0</v>
      </c>
      <c r="W66" s="116"/>
      <c r="X66" s="116"/>
      <c r="Y66" s="117">
        <f t="shared" si="263"/>
        <v>0</v>
      </c>
      <c r="Z66" s="362"/>
      <c r="AA66" s="241">
        <f>'ADJ_Analisys Rev'!R23*0.062</f>
        <v>0</v>
      </c>
      <c r="AB66" s="120">
        <f>'ADJ_Analisys Rev'!R23*0.0145</f>
        <v>0</v>
      </c>
      <c r="AC66" s="120">
        <f>'ADJ_Analisys Rev'!R23*0.014</f>
        <v>0</v>
      </c>
      <c r="AD66" s="120">
        <f>IF($E$12="X",'ADJ_Analisys Rev'!R23*$G$11,0)</f>
        <v>0</v>
      </c>
      <c r="AE66" s="116"/>
      <c r="AF66" s="116"/>
      <c r="AG66" s="117">
        <f t="shared" si="264"/>
        <v>0</v>
      </c>
      <c r="AH66" s="362"/>
      <c r="AI66" s="176">
        <f>'ADJ_Analisys Rev'!S23*0.062</f>
        <v>0</v>
      </c>
      <c r="AJ66" s="117">
        <f>'ADJ_Analisys Rev'!S23*0.0145</f>
        <v>0</v>
      </c>
      <c r="AK66" s="117">
        <f>'ADJ_Analisys Rev'!S23*0.014</f>
        <v>0</v>
      </c>
      <c r="AL66" s="117">
        <f>IF( $E$12="X",'ADJ_Analisys Rev'!S23*$G$11,0)</f>
        <v>0</v>
      </c>
      <c r="AM66" s="116"/>
      <c r="AN66" s="116"/>
      <c r="AO66" s="117">
        <f t="shared" si="265"/>
        <v>0</v>
      </c>
      <c r="AP66" s="362"/>
      <c r="AQ66" s="175">
        <f>'ADJ_Analisys Rev'!T23*0.062</f>
        <v>0</v>
      </c>
      <c r="AR66" s="117">
        <f>'ADJ_Analisys Rev'!T23*0.0145</f>
        <v>0</v>
      </c>
      <c r="AS66" s="117">
        <f>'ADJ_Analisys Rev'!T23*0.014</f>
        <v>0</v>
      </c>
      <c r="AT66" s="117">
        <f>IF($E$12="X",'ADJ_Analisys Rev'!T23*$G$11,0)</f>
        <v>0</v>
      </c>
      <c r="AU66" s="116"/>
      <c r="AV66" s="116"/>
      <c r="AW66" s="117">
        <f t="shared" si="266"/>
        <v>0</v>
      </c>
      <c r="AX66" s="362"/>
      <c r="AY66" s="175">
        <f>'ADJ_Analisys Rev'!U23*0.062</f>
        <v>0</v>
      </c>
      <c r="AZ66" s="117">
        <f>'ADJ_Analisys Rev'!U23*0.0145</f>
        <v>0</v>
      </c>
      <c r="BA66" s="117">
        <f>'ADJ_Analisys Rev'!U23*0.014</f>
        <v>0</v>
      </c>
      <c r="BB66" s="117">
        <f>IF($E$12="X",'ADJ_Analisys Rev'!U23*$G$11,0)</f>
        <v>0</v>
      </c>
      <c r="BC66" s="116"/>
      <c r="BD66" s="116"/>
      <c r="BE66" s="117">
        <f t="shared" si="267"/>
        <v>0</v>
      </c>
      <c r="BF66" s="362"/>
      <c r="BG66" s="175">
        <f>'ADJ_Analisys Rev'!V23*0.062</f>
        <v>0</v>
      </c>
      <c r="BH66" s="117">
        <f>'ADJ_Analisys Rev'!V23*0.0145</f>
        <v>0</v>
      </c>
      <c r="BI66" s="117">
        <f>'ADJ_Analisys Rev'!V23*0.014</f>
        <v>0</v>
      </c>
      <c r="BJ66" s="117">
        <f>IF($E$12="X",'ADJ_Analisys Rev'!V23*$G$11,0)</f>
        <v>0</v>
      </c>
      <c r="BK66" s="116"/>
      <c r="BL66" s="116"/>
      <c r="BM66" s="117">
        <f t="shared" si="268"/>
        <v>0</v>
      </c>
      <c r="BN66" s="362"/>
      <c r="BO66" s="175">
        <f>'ADJ_Analisys Rev'!W23*0.062</f>
        <v>0</v>
      </c>
      <c r="BP66" s="117">
        <f>'ADJ_Analisys Rev'!W23*0.0145</f>
        <v>0</v>
      </c>
      <c r="BQ66" s="117">
        <f>'ADJ_Analisys Rev'!W23*0.014</f>
        <v>0</v>
      </c>
      <c r="BR66" s="117">
        <f>IF($E$12="X",'ADJ_Analisys Rev'!W23*$G$11,0)</f>
        <v>0</v>
      </c>
      <c r="BS66" s="116"/>
      <c r="BT66" s="116"/>
      <c r="BU66" s="117">
        <f t="shared" si="269"/>
        <v>0</v>
      </c>
      <c r="BV66" s="362"/>
      <c r="BW66" s="175">
        <f>'ADJ_Analisys Rev'!X23*0.062</f>
        <v>0</v>
      </c>
      <c r="BX66" s="117">
        <f>'ADJ_Analisys Rev'!X23*0.0145</f>
        <v>0</v>
      </c>
      <c r="BY66" s="117">
        <f>'ADJ_Analisys Rev'!X23*0.014</f>
        <v>0</v>
      </c>
      <c r="BZ66" s="117">
        <f>IF($E$12="X",'ADJ_Analisys Rev'!X23*$G$11,0)</f>
        <v>0</v>
      </c>
      <c r="CA66" s="116"/>
      <c r="CB66" s="116"/>
      <c r="CC66" s="117">
        <f t="shared" si="270"/>
        <v>0</v>
      </c>
      <c r="CD66" s="362"/>
      <c r="CF66" s="264"/>
    </row>
    <row r="67" spans="1:84" x14ac:dyDescent="0.3">
      <c r="A67" s="80" t="str">
        <f>'ADJ_Analisys Rev'!A24</f>
        <v>15-DEC-19</v>
      </c>
      <c r="B67" s="174" t="str">
        <f>'ADJ_Analisys Rev'!B24</f>
        <v>23 Semi-Month 2019</v>
      </c>
      <c r="C67" s="175">
        <f>'ADJ_Analisys Rev'!O24*0.062</f>
        <v>0</v>
      </c>
      <c r="D67" s="117">
        <f>'ADJ_Analisys Rev'!O24*0.0145</f>
        <v>0</v>
      </c>
      <c r="E67" s="117">
        <f>'ADJ_Analisys Rev'!O24*0.014</f>
        <v>0</v>
      </c>
      <c r="F67" s="117">
        <f>IF($E$12="X",'ADJ_Analisys Rev'!O24*$G$11,0)</f>
        <v>0</v>
      </c>
      <c r="G67" s="116"/>
      <c r="H67" s="230"/>
      <c r="I67" s="117">
        <f t="shared" si="261"/>
        <v>0</v>
      </c>
      <c r="J67" s="361">
        <f t="shared" ref="J67" si="311">SUM(I67:I68)</f>
        <v>0</v>
      </c>
      <c r="K67" s="175">
        <f>'ADJ_Analisys Rev'!P24*0.062</f>
        <v>0</v>
      </c>
      <c r="L67" s="117">
        <f>'ADJ_Analisys Rev'!P24*0.0145</f>
        <v>0</v>
      </c>
      <c r="M67" s="117">
        <f>'ADJ_Analisys Rev'!P24*0.014</f>
        <v>0</v>
      </c>
      <c r="N67" s="117">
        <f>IF($E$12="X",'ADJ_Analisys Rev'!P24*$G$11,0)</f>
        <v>0</v>
      </c>
      <c r="O67" s="116"/>
      <c r="P67" s="116"/>
      <c r="Q67" s="117">
        <f t="shared" si="262"/>
        <v>0</v>
      </c>
      <c r="R67" s="363">
        <f t="shared" ref="R67" si="312">SUM(Q67:Q68)</f>
        <v>0</v>
      </c>
      <c r="S67" s="175">
        <f>'ADJ_Analisys Rev'!Q24*0.062</f>
        <v>0</v>
      </c>
      <c r="T67" s="117">
        <f>'ADJ_Analisys Rev'!Q24*0.0145</f>
        <v>0</v>
      </c>
      <c r="U67" s="117">
        <f>'ADJ_Analisys Rev'!Q24*0.014</f>
        <v>0</v>
      </c>
      <c r="V67" s="117">
        <f>IF($E$12="X",'ADJ_Analisys Rev'!Q24*$G$11,0)</f>
        <v>0</v>
      </c>
      <c r="W67" s="116"/>
      <c r="X67" s="116"/>
      <c r="Y67" s="117">
        <f t="shared" si="263"/>
        <v>0</v>
      </c>
      <c r="Z67" s="361">
        <f t="shared" ref="Z67" si="313">SUM(Y67:Y68)</f>
        <v>0</v>
      </c>
      <c r="AA67" s="241">
        <f>'ADJ_Analisys Rev'!R24*0.062</f>
        <v>0</v>
      </c>
      <c r="AB67" s="120">
        <f>'ADJ_Analisys Rev'!R24*0.0145</f>
        <v>0</v>
      </c>
      <c r="AC67" s="120">
        <f>'ADJ_Analisys Rev'!R24*0.014</f>
        <v>0</v>
      </c>
      <c r="AD67" s="120">
        <f>IF($E$12="X",'ADJ_Analisys Rev'!R24*$G$11,0)</f>
        <v>0</v>
      </c>
      <c r="AE67" s="116"/>
      <c r="AF67" s="116"/>
      <c r="AG67" s="117">
        <f t="shared" si="264"/>
        <v>0</v>
      </c>
      <c r="AH67" s="361">
        <f t="shared" ref="AH67" si="314">SUM(AG67:AG68)</f>
        <v>0</v>
      </c>
      <c r="AI67" s="176">
        <f>'ADJ_Analisys Rev'!S24*0.062</f>
        <v>0</v>
      </c>
      <c r="AJ67" s="117">
        <f>'ADJ_Analisys Rev'!S24*0.0145</f>
        <v>0</v>
      </c>
      <c r="AK67" s="117">
        <f>'ADJ_Analisys Rev'!S24*0.014</f>
        <v>0</v>
      </c>
      <c r="AL67" s="117">
        <f>IF( $E$12="X",'ADJ_Analisys Rev'!S24*$G$11,0)</f>
        <v>0</v>
      </c>
      <c r="AM67" s="116"/>
      <c r="AN67" s="116"/>
      <c r="AO67" s="117">
        <f t="shared" si="265"/>
        <v>0</v>
      </c>
      <c r="AP67" s="361">
        <f t="shared" ref="AP67" si="315">SUM(AO67:AO68)</f>
        <v>0</v>
      </c>
      <c r="AQ67" s="175">
        <f>'ADJ_Analisys Rev'!T24*0.062</f>
        <v>0</v>
      </c>
      <c r="AR67" s="117">
        <f>'ADJ_Analisys Rev'!T24*0.0145</f>
        <v>0</v>
      </c>
      <c r="AS67" s="117">
        <f>'ADJ_Analisys Rev'!T24*0.014</f>
        <v>0</v>
      </c>
      <c r="AT67" s="117">
        <f>IF($E$12="X",'ADJ_Analisys Rev'!T24*$G$11,0)</f>
        <v>0</v>
      </c>
      <c r="AU67" s="116"/>
      <c r="AV67" s="116"/>
      <c r="AW67" s="117">
        <f t="shared" si="266"/>
        <v>0</v>
      </c>
      <c r="AX67" s="361">
        <f t="shared" ref="AX67" si="316">SUM(AW67:AW68)</f>
        <v>0</v>
      </c>
      <c r="AY67" s="175">
        <f>'ADJ_Analisys Rev'!U24*0.062</f>
        <v>0</v>
      </c>
      <c r="AZ67" s="117">
        <f>'ADJ_Analisys Rev'!U24*0.0145</f>
        <v>0</v>
      </c>
      <c r="BA67" s="117">
        <f>'ADJ_Analisys Rev'!U24*0.014</f>
        <v>0</v>
      </c>
      <c r="BB67" s="117">
        <f>IF($E$12="X",'ADJ_Analisys Rev'!U24*$G$11,0)</f>
        <v>0</v>
      </c>
      <c r="BC67" s="116"/>
      <c r="BD67" s="116"/>
      <c r="BE67" s="117">
        <f t="shared" si="267"/>
        <v>0</v>
      </c>
      <c r="BF67" s="361">
        <f t="shared" ref="BF67" si="317">SUM(BE67:BE68)</f>
        <v>0</v>
      </c>
      <c r="BG67" s="175">
        <f>'ADJ_Analisys Rev'!V24*0.062</f>
        <v>0</v>
      </c>
      <c r="BH67" s="117">
        <f>'ADJ_Analisys Rev'!V24*0.0145</f>
        <v>0</v>
      </c>
      <c r="BI67" s="117">
        <f>'ADJ_Analisys Rev'!V24*0.014</f>
        <v>0</v>
      </c>
      <c r="BJ67" s="117">
        <f>IF($E$12="X",'ADJ_Analisys Rev'!V24*$G$11,0)</f>
        <v>0</v>
      </c>
      <c r="BK67" s="116"/>
      <c r="BL67" s="116"/>
      <c r="BM67" s="117">
        <f t="shared" si="268"/>
        <v>0</v>
      </c>
      <c r="BN67" s="361">
        <f t="shared" ref="BN67" si="318">SUM(BM67:BM68)</f>
        <v>0</v>
      </c>
      <c r="BO67" s="175">
        <f>'ADJ_Analisys Rev'!W24*0.062</f>
        <v>0</v>
      </c>
      <c r="BP67" s="117">
        <f>'ADJ_Analisys Rev'!W24*0.0145</f>
        <v>0</v>
      </c>
      <c r="BQ67" s="117">
        <f>'ADJ_Analisys Rev'!W24*0.014</f>
        <v>0</v>
      </c>
      <c r="BR67" s="117">
        <f>IF($E$12="X",'ADJ_Analisys Rev'!W24*$G$11,0)</f>
        <v>0</v>
      </c>
      <c r="BS67" s="116"/>
      <c r="BT67" s="116"/>
      <c r="BU67" s="117">
        <f t="shared" si="269"/>
        <v>0</v>
      </c>
      <c r="BV67" s="361">
        <f t="shared" ref="BV67" si="319">SUM(BU67:BU68)</f>
        <v>0</v>
      </c>
      <c r="BW67" s="175">
        <f>'ADJ_Analisys Rev'!X24*0.062</f>
        <v>0</v>
      </c>
      <c r="BX67" s="117">
        <f>'ADJ_Analisys Rev'!X24*0.0145</f>
        <v>0</v>
      </c>
      <c r="BY67" s="117">
        <f>'ADJ_Analisys Rev'!X24*0.014</f>
        <v>0</v>
      </c>
      <c r="BZ67" s="117">
        <f>IF($E$12="X",'ADJ_Analisys Rev'!X24*$G$11,0)</f>
        <v>0</v>
      </c>
      <c r="CA67" s="116"/>
      <c r="CB67" s="116"/>
      <c r="CC67" s="117">
        <f t="shared" si="270"/>
        <v>0</v>
      </c>
      <c r="CD67" s="361">
        <f t="shared" ref="CD67" si="320">SUM(CC67:CC68)</f>
        <v>0</v>
      </c>
      <c r="CF67" s="264"/>
    </row>
    <row r="68" spans="1:84" x14ac:dyDescent="0.3">
      <c r="A68" s="80" t="str">
        <f>'ADJ_Analisys Rev'!A25</f>
        <v>31-DEC-19</v>
      </c>
      <c r="B68" s="174" t="str">
        <f>'ADJ_Analisys Rev'!B25</f>
        <v>24 Semi-Month 2019</v>
      </c>
      <c r="C68" s="175">
        <f>'ADJ_Analisys Rev'!O25*0.062</f>
        <v>0</v>
      </c>
      <c r="D68" s="117">
        <f>'ADJ_Analisys Rev'!O25*0.0145</f>
        <v>0</v>
      </c>
      <c r="E68" s="117">
        <f>'ADJ_Analisys Rev'!O25*0.014</f>
        <v>0</v>
      </c>
      <c r="F68" s="117">
        <f>IF($E$12="X",'ADJ_Analisys Rev'!O25*$G$11,0)</f>
        <v>0</v>
      </c>
      <c r="G68" s="116"/>
      <c r="H68" s="230"/>
      <c r="I68" s="117">
        <f t="shared" si="261"/>
        <v>0</v>
      </c>
      <c r="J68" s="362"/>
      <c r="K68" s="175">
        <f>'ADJ_Analisys Rev'!P25*0.062</f>
        <v>0</v>
      </c>
      <c r="L68" s="117">
        <f>'ADJ_Analisys Rev'!P25*0.0145</f>
        <v>0</v>
      </c>
      <c r="M68" s="117">
        <f>'ADJ_Analisys Rev'!P25*0.014</f>
        <v>0</v>
      </c>
      <c r="N68" s="117">
        <f>IF($E$12="X",'ADJ_Analisys Rev'!P25*$G$11,0)</f>
        <v>0</v>
      </c>
      <c r="O68" s="116"/>
      <c r="P68" s="116"/>
      <c r="Q68" s="117">
        <f t="shared" si="262"/>
        <v>0</v>
      </c>
      <c r="R68" s="364"/>
      <c r="S68" s="175">
        <f>'ADJ_Analisys Rev'!Q25*0.062</f>
        <v>0</v>
      </c>
      <c r="T68" s="117">
        <f>'ADJ_Analisys Rev'!Q25*0.0145</f>
        <v>0</v>
      </c>
      <c r="U68" s="117">
        <f>'ADJ_Analisys Rev'!Q25*0.014</f>
        <v>0</v>
      </c>
      <c r="V68" s="117">
        <f>IF($E$12="X",'ADJ_Analisys Rev'!Q25*$G$11,0)</f>
        <v>0</v>
      </c>
      <c r="W68" s="116"/>
      <c r="X68" s="116"/>
      <c r="Y68" s="117">
        <f t="shared" si="263"/>
        <v>0</v>
      </c>
      <c r="Z68" s="362"/>
      <c r="AA68" s="241">
        <f>'ADJ_Analisys Rev'!R25*0.062</f>
        <v>0</v>
      </c>
      <c r="AB68" s="120">
        <f>'ADJ_Analisys Rev'!R25*0.0145</f>
        <v>0</v>
      </c>
      <c r="AC68" s="120">
        <f>'ADJ_Analisys Rev'!R25*0.014</f>
        <v>0</v>
      </c>
      <c r="AD68" s="120">
        <f>IF($E$12="X",'ADJ_Analisys Rev'!R25*$G$11,0)</f>
        <v>0</v>
      </c>
      <c r="AE68" s="116"/>
      <c r="AF68" s="116"/>
      <c r="AG68" s="117">
        <f t="shared" si="264"/>
        <v>0</v>
      </c>
      <c r="AH68" s="362"/>
      <c r="AI68" s="176">
        <f>'ADJ_Analisys Rev'!S25*0.062</f>
        <v>0</v>
      </c>
      <c r="AJ68" s="117">
        <f>'ADJ_Analisys Rev'!S25*0.0145</f>
        <v>0</v>
      </c>
      <c r="AK68" s="117">
        <f>'ADJ_Analisys Rev'!S25*0.014</f>
        <v>0</v>
      </c>
      <c r="AL68" s="117">
        <f>IF( $E$12="X",'ADJ_Analisys Rev'!S25*$G$11,0)</f>
        <v>0</v>
      </c>
      <c r="AM68" s="116"/>
      <c r="AN68" s="116"/>
      <c r="AO68" s="117">
        <f t="shared" si="265"/>
        <v>0</v>
      </c>
      <c r="AP68" s="362"/>
      <c r="AQ68" s="175">
        <f>'ADJ_Analisys Rev'!T25*0.062</f>
        <v>0</v>
      </c>
      <c r="AR68" s="117">
        <f>'ADJ_Analisys Rev'!T25*0.0145</f>
        <v>0</v>
      </c>
      <c r="AS68" s="117">
        <f>'ADJ_Analisys Rev'!T25*0.014</f>
        <v>0</v>
      </c>
      <c r="AT68" s="117">
        <f>IF($E$12="X",'ADJ_Analisys Rev'!T25*$G$11,0)</f>
        <v>0</v>
      </c>
      <c r="AU68" s="116"/>
      <c r="AV68" s="116"/>
      <c r="AW68" s="117">
        <f t="shared" si="266"/>
        <v>0</v>
      </c>
      <c r="AX68" s="362"/>
      <c r="AY68" s="175">
        <f>'ADJ_Analisys Rev'!U25*0.062</f>
        <v>0</v>
      </c>
      <c r="AZ68" s="117">
        <f>'ADJ_Analisys Rev'!U25*0.0145</f>
        <v>0</v>
      </c>
      <c r="BA68" s="117">
        <f>'ADJ_Analisys Rev'!U25*0.014</f>
        <v>0</v>
      </c>
      <c r="BB68" s="117">
        <f>IF($E$12="X",'ADJ_Analisys Rev'!U25*$G$11,0)</f>
        <v>0</v>
      </c>
      <c r="BC68" s="116"/>
      <c r="BD68" s="116"/>
      <c r="BE68" s="117">
        <f t="shared" si="267"/>
        <v>0</v>
      </c>
      <c r="BF68" s="362"/>
      <c r="BG68" s="175">
        <f>'ADJ_Analisys Rev'!V25*0.062</f>
        <v>0</v>
      </c>
      <c r="BH68" s="117">
        <f>'ADJ_Analisys Rev'!V25*0.0145</f>
        <v>0</v>
      </c>
      <c r="BI68" s="117">
        <f>'ADJ_Analisys Rev'!V25*0.014</f>
        <v>0</v>
      </c>
      <c r="BJ68" s="117">
        <f>IF($E$12="X",'ADJ_Analisys Rev'!V25*$G$11,0)</f>
        <v>0</v>
      </c>
      <c r="BK68" s="116"/>
      <c r="BL68" s="116"/>
      <c r="BM68" s="117">
        <f t="shared" si="268"/>
        <v>0</v>
      </c>
      <c r="BN68" s="362"/>
      <c r="BO68" s="175">
        <f>'ADJ_Analisys Rev'!W25*0.062</f>
        <v>0</v>
      </c>
      <c r="BP68" s="117">
        <f>'ADJ_Analisys Rev'!W25*0.0145</f>
        <v>0</v>
      </c>
      <c r="BQ68" s="117">
        <f>'ADJ_Analisys Rev'!W25*0.014</f>
        <v>0</v>
      </c>
      <c r="BR68" s="117">
        <f>IF($E$12="X",'ADJ_Analisys Rev'!W25*$G$11,0)</f>
        <v>0</v>
      </c>
      <c r="BS68" s="116"/>
      <c r="BT68" s="116"/>
      <c r="BU68" s="117">
        <f t="shared" si="269"/>
        <v>0</v>
      </c>
      <c r="BV68" s="362"/>
      <c r="BW68" s="175">
        <f>'ADJ_Analisys Rev'!X25*0.062</f>
        <v>0</v>
      </c>
      <c r="BX68" s="117">
        <f>'ADJ_Analisys Rev'!X25*0.0145</f>
        <v>0</v>
      </c>
      <c r="BY68" s="117">
        <f>'ADJ_Analisys Rev'!X25*0.014</f>
        <v>0</v>
      </c>
      <c r="BZ68" s="117">
        <f>IF($E$12="X",'ADJ_Analisys Rev'!X25*$G$11,0)</f>
        <v>0</v>
      </c>
      <c r="CA68" s="116"/>
      <c r="CB68" s="116"/>
      <c r="CC68" s="117">
        <f t="shared" si="270"/>
        <v>0</v>
      </c>
      <c r="CD68" s="362"/>
      <c r="CF68" s="264"/>
    </row>
    <row r="69" spans="1:84" x14ac:dyDescent="0.3">
      <c r="A69" s="80"/>
      <c r="B69" s="217"/>
      <c r="C69" s="175"/>
      <c r="D69" s="117"/>
      <c r="E69" s="117"/>
      <c r="F69" s="117"/>
      <c r="G69" s="117"/>
      <c r="H69" s="231"/>
      <c r="I69" s="117"/>
      <c r="J69" s="226"/>
      <c r="K69" s="175"/>
      <c r="L69" s="117"/>
      <c r="M69" s="117"/>
      <c r="N69" s="117"/>
      <c r="O69" s="117"/>
      <c r="P69" s="117"/>
      <c r="Q69" s="117"/>
      <c r="R69" s="226"/>
      <c r="S69" s="175"/>
      <c r="T69" s="117"/>
      <c r="U69" s="117"/>
      <c r="V69" s="117"/>
      <c r="W69" s="117"/>
      <c r="X69" s="117"/>
      <c r="Y69" s="117"/>
      <c r="Z69" s="237"/>
      <c r="AA69" s="241"/>
      <c r="AB69" s="120"/>
      <c r="AC69" s="120"/>
      <c r="AD69" s="120"/>
      <c r="AE69" s="117"/>
      <c r="AF69" s="117"/>
      <c r="AG69" s="117"/>
      <c r="AH69" s="237"/>
      <c r="AI69" s="176"/>
      <c r="AJ69" s="117"/>
      <c r="AK69" s="117"/>
      <c r="AL69" s="117"/>
      <c r="AM69" s="117"/>
      <c r="AN69" s="117"/>
      <c r="AO69" s="117"/>
      <c r="AP69" s="237"/>
      <c r="AQ69" s="175"/>
      <c r="AR69" s="117"/>
      <c r="AS69" s="117"/>
      <c r="AT69" s="117"/>
      <c r="AU69" s="117"/>
      <c r="AV69" s="117"/>
      <c r="AW69" s="117"/>
      <c r="AX69" s="237"/>
      <c r="AY69" s="175"/>
      <c r="AZ69" s="117"/>
      <c r="BA69" s="117"/>
      <c r="BB69" s="117"/>
      <c r="BC69" s="117"/>
      <c r="BD69" s="117"/>
      <c r="BE69" s="117"/>
      <c r="BF69" s="237"/>
      <c r="BG69" s="175"/>
      <c r="BH69" s="117"/>
      <c r="BI69" s="117"/>
      <c r="BJ69" s="117"/>
      <c r="BK69" s="117"/>
      <c r="BL69" s="117"/>
      <c r="BM69" s="117"/>
      <c r="BN69" s="237"/>
      <c r="BO69" s="175"/>
      <c r="BP69" s="117"/>
      <c r="BQ69" s="117"/>
      <c r="BR69" s="117"/>
      <c r="BS69" s="117"/>
      <c r="BT69" s="117"/>
      <c r="BU69" s="117"/>
      <c r="BV69" s="237"/>
      <c r="BW69" s="175"/>
      <c r="BX69" s="117"/>
      <c r="BY69" s="117"/>
      <c r="BZ69" s="117"/>
      <c r="CA69" s="117"/>
      <c r="CB69" s="117"/>
      <c r="CC69" s="117"/>
      <c r="CD69" s="237"/>
    </row>
    <row r="70" spans="1:84" x14ac:dyDescent="0.3">
      <c r="A70" s="288" t="s">
        <v>121</v>
      </c>
      <c r="B70" s="217"/>
      <c r="C70" s="175">
        <f>SUM(C57:C69)</f>
        <v>24.8</v>
      </c>
      <c r="D70" s="117">
        <f t="shared" ref="D70:I70" si="321">SUM(D57:D69)</f>
        <v>5.8000000000000007</v>
      </c>
      <c r="E70" s="117">
        <f t="shared" si="321"/>
        <v>5.6000000000000005</v>
      </c>
      <c r="F70" s="117">
        <f t="shared" si="321"/>
        <v>80</v>
      </c>
      <c r="G70" s="117">
        <f t="shared" si="321"/>
        <v>22</v>
      </c>
      <c r="H70" s="231">
        <f t="shared" si="321"/>
        <v>23</v>
      </c>
      <c r="I70" s="117">
        <f t="shared" si="321"/>
        <v>161.19999999999999</v>
      </c>
      <c r="J70" s="225">
        <f>SUM(J57:J69)</f>
        <v>161.19999999999999</v>
      </c>
      <c r="K70" s="175">
        <f>SUM(K57:K69)</f>
        <v>37.200000000000003</v>
      </c>
      <c r="L70" s="117">
        <f t="shared" ref="L70" si="322">SUM(L57:L69)</f>
        <v>8.7000000000000011</v>
      </c>
      <c r="M70" s="117">
        <f t="shared" ref="M70" si="323">SUM(M57:M69)</f>
        <v>8.4</v>
      </c>
      <c r="N70" s="117">
        <f t="shared" ref="N70" si="324">SUM(N57:N69)</f>
        <v>120</v>
      </c>
      <c r="O70" s="117">
        <f t="shared" ref="O70" si="325">SUM(O57:O69)</f>
        <v>24</v>
      </c>
      <c r="P70" s="231">
        <f t="shared" ref="P70" si="326">SUM(P57:P69)</f>
        <v>25</v>
      </c>
      <c r="Q70" s="117">
        <f t="shared" ref="Q70" si="327">SUM(Q57:Q69)</f>
        <v>223.3</v>
      </c>
      <c r="R70" s="225">
        <f>SUM(R57:R69)</f>
        <v>223.3</v>
      </c>
      <c r="S70" s="175">
        <f>SUM(S57:S69)</f>
        <v>43.4</v>
      </c>
      <c r="T70" s="117">
        <f t="shared" ref="T70" si="328">SUM(T57:T69)</f>
        <v>10.15</v>
      </c>
      <c r="U70" s="117">
        <f t="shared" ref="U70" si="329">SUM(U57:U69)</f>
        <v>9.8000000000000007</v>
      </c>
      <c r="V70" s="117">
        <f t="shared" ref="V70" si="330">SUM(V57:V69)</f>
        <v>140</v>
      </c>
      <c r="W70" s="117">
        <f t="shared" ref="W70" si="331">SUM(W57:W69)</f>
        <v>26</v>
      </c>
      <c r="X70" s="231">
        <f t="shared" ref="X70" si="332">SUM(X57:X69)</f>
        <v>27</v>
      </c>
      <c r="Y70" s="117">
        <f t="shared" ref="Y70" si="333">SUM(Y57:Y69)</f>
        <v>256.35000000000002</v>
      </c>
      <c r="Z70" s="225">
        <f>SUM(Z57:Z69)</f>
        <v>256.35000000000002</v>
      </c>
      <c r="AA70" s="175">
        <f>SUM(AA57:AA69)</f>
        <v>49.6</v>
      </c>
      <c r="AB70" s="117">
        <f t="shared" ref="AB70" si="334">SUM(AB57:AB69)</f>
        <v>11.600000000000001</v>
      </c>
      <c r="AC70" s="117">
        <f t="shared" ref="AC70" si="335">SUM(AC57:AC69)</f>
        <v>11.200000000000001</v>
      </c>
      <c r="AD70" s="117">
        <f t="shared" ref="AD70" si="336">SUM(AD57:AD69)</f>
        <v>160</v>
      </c>
      <c r="AE70" s="117">
        <f t="shared" ref="AE70" si="337">SUM(AE57:AE69)</f>
        <v>28</v>
      </c>
      <c r="AF70" s="231">
        <f t="shared" ref="AF70" si="338">SUM(AF57:AF69)</f>
        <v>29</v>
      </c>
      <c r="AG70" s="117">
        <f t="shared" ref="AG70" si="339">SUM(AG57:AG69)</f>
        <v>289.39999999999998</v>
      </c>
      <c r="AH70" s="225">
        <f>SUM(AH57:AH69)</f>
        <v>289.39999999999998</v>
      </c>
      <c r="AI70" s="175">
        <f>SUM(AI57:AI69)</f>
        <v>62</v>
      </c>
      <c r="AJ70" s="117">
        <f t="shared" ref="AJ70" si="340">SUM(AJ57:AJ69)</f>
        <v>14.5</v>
      </c>
      <c r="AK70" s="117">
        <f t="shared" ref="AK70" si="341">SUM(AK57:AK69)</f>
        <v>14</v>
      </c>
      <c r="AL70" s="117">
        <f t="shared" ref="AL70" si="342">SUM(AL57:AL69)</f>
        <v>200</v>
      </c>
      <c r="AM70" s="117">
        <f t="shared" ref="AM70" si="343">SUM(AM57:AM69)</f>
        <v>30</v>
      </c>
      <c r="AN70" s="231">
        <f t="shared" ref="AN70" si="344">SUM(AN57:AN69)</f>
        <v>31</v>
      </c>
      <c r="AO70" s="117">
        <f t="shared" ref="AO70" si="345">SUM(AO57:AO69)</f>
        <v>351.5</v>
      </c>
      <c r="AP70" s="225">
        <f>SUM(AP57:AP69)</f>
        <v>351.5</v>
      </c>
      <c r="AQ70" s="175">
        <f>SUM(AQ57:AQ69)</f>
        <v>74.400000000000006</v>
      </c>
      <c r="AR70" s="117">
        <f t="shared" ref="AR70" si="346">SUM(AR57:AR69)</f>
        <v>17.400000000000002</v>
      </c>
      <c r="AS70" s="117">
        <f t="shared" ref="AS70" si="347">SUM(AS57:AS69)</f>
        <v>16.8</v>
      </c>
      <c r="AT70" s="117">
        <f t="shared" ref="AT70" si="348">SUM(AT57:AT69)</f>
        <v>240</v>
      </c>
      <c r="AU70" s="117">
        <f t="shared" ref="AU70" si="349">SUM(AU57:AU69)</f>
        <v>31</v>
      </c>
      <c r="AV70" s="231">
        <f t="shared" ref="AV70" si="350">SUM(AV57:AV69)</f>
        <v>32</v>
      </c>
      <c r="AW70" s="117">
        <f t="shared" ref="AW70" si="351">SUM(AW57:AW69)</f>
        <v>411.6</v>
      </c>
      <c r="AX70" s="225">
        <f>SUM(AX57:AX69)</f>
        <v>411.6</v>
      </c>
      <c r="AY70" s="175">
        <f>SUM(AY57:AY69)</f>
        <v>86.8</v>
      </c>
      <c r="AZ70" s="117">
        <f t="shared" ref="AZ70" si="352">SUM(AZ57:AZ69)</f>
        <v>20.3</v>
      </c>
      <c r="BA70" s="117">
        <f t="shared" ref="BA70" si="353">SUM(BA57:BA69)</f>
        <v>19.600000000000001</v>
      </c>
      <c r="BB70" s="117">
        <f t="shared" ref="BB70" si="354">SUM(BB57:BB69)</f>
        <v>280</v>
      </c>
      <c r="BC70" s="117">
        <f t="shared" ref="BC70" si="355">SUM(BC57:BC69)</f>
        <v>33</v>
      </c>
      <c r="BD70" s="231">
        <f t="shared" ref="BD70" si="356">SUM(BD57:BD69)</f>
        <v>34</v>
      </c>
      <c r="BE70" s="117">
        <f t="shared" ref="BE70" si="357">SUM(BE57:BE69)</f>
        <v>473.70000000000005</v>
      </c>
      <c r="BF70" s="225">
        <f>SUM(BF57:BF69)</f>
        <v>473.70000000000005</v>
      </c>
      <c r="BG70" s="175">
        <f>SUM(BG57:BG69)</f>
        <v>99.2</v>
      </c>
      <c r="BH70" s="117">
        <f t="shared" ref="BH70" si="358">SUM(BH57:BH69)</f>
        <v>23.200000000000003</v>
      </c>
      <c r="BI70" s="117">
        <f t="shared" ref="BI70" si="359">SUM(BI57:BI69)</f>
        <v>22.400000000000002</v>
      </c>
      <c r="BJ70" s="117">
        <f t="shared" ref="BJ70" si="360">SUM(BJ57:BJ69)</f>
        <v>320</v>
      </c>
      <c r="BK70" s="117">
        <f t="shared" ref="BK70" si="361">SUM(BK57:BK69)</f>
        <v>35</v>
      </c>
      <c r="BL70" s="231">
        <f t="shared" ref="BL70" si="362">SUM(BL57:BL69)</f>
        <v>36</v>
      </c>
      <c r="BM70" s="117">
        <f t="shared" ref="BM70" si="363">SUM(BM57:BM69)</f>
        <v>535.79999999999995</v>
      </c>
      <c r="BN70" s="225">
        <f>SUM(BN57:BN69)</f>
        <v>535.79999999999995</v>
      </c>
      <c r="BO70" s="175">
        <f>SUM(BO57:BO69)</f>
        <v>111.6</v>
      </c>
      <c r="BP70" s="117">
        <f t="shared" ref="BP70" si="364">SUM(BP57:BP69)</f>
        <v>26.1</v>
      </c>
      <c r="BQ70" s="117">
        <f t="shared" ref="BQ70" si="365">SUM(BQ57:BQ69)</f>
        <v>25.2</v>
      </c>
      <c r="BR70" s="117">
        <f t="shared" ref="BR70" si="366">SUM(BR57:BR69)</f>
        <v>360</v>
      </c>
      <c r="BS70" s="117">
        <f t="shared" ref="BS70" si="367">SUM(BS57:BS69)</f>
        <v>37</v>
      </c>
      <c r="BT70" s="231">
        <f t="shared" ref="BT70" si="368">SUM(BT57:BT69)</f>
        <v>38</v>
      </c>
      <c r="BU70" s="117">
        <f t="shared" ref="BU70" si="369">SUM(BU57:BU69)</f>
        <v>597.9</v>
      </c>
      <c r="BV70" s="225">
        <f>SUM(BV57:BV69)</f>
        <v>597.9</v>
      </c>
      <c r="BW70" s="175">
        <f>SUM(BW57:BW69)</f>
        <v>372</v>
      </c>
      <c r="BX70" s="117">
        <f t="shared" ref="BX70" si="370">SUM(BX57:BX69)</f>
        <v>87</v>
      </c>
      <c r="BY70" s="117">
        <f t="shared" ref="BY70" si="371">SUM(BY57:BY69)</f>
        <v>84</v>
      </c>
      <c r="BZ70" s="117">
        <f t="shared" ref="BZ70" si="372">SUM(BZ57:BZ69)</f>
        <v>1200</v>
      </c>
      <c r="CA70" s="117">
        <f t="shared" ref="CA70" si="373">SUM(CA57:CA69)</f>
        <v>39</v>
      </c>
      <c r="CB70" s="231">
        <f t="shared" ref="CB70" si="374">SUM(CB57:CB69)</f>
        <v>40</v>
      </c>
      <c r="CC70" s="117">
        <f t="shared" ref="CC70" si="375">SUM(CC57:CC69)</f>
        <v>1822</v>
      </c>
      <c r="CD70" s="225">
        <f>SUM(CD57:CD69)</f>
        <v>1822</v>
      </c>
    </row>
    <row r="71" spans="1:84" ht="15" thickBot="1" x14ac:dyDescent="0.35">
      <c r="A71" s="215"/>
      <c r="B71" s="215"/>
      <c r="C71" s="209"/>
      <c r="D71" s="210"/>
      <c r="E71" s="210"/>
      <c r="F71" s="211">
        <f>IF($E$12="X",'ADJ_Analisys Rev'!O28*$G$11,0)</f>
        <v>0</v>
      </c>
      <c r="G71" s="210"/>
      <c r="H71" s="232"/>
      <c r="I71" s="210"/>
      <c r="J71" s="223"/>
      <c r="K71" s="212"/>
      <c r="L71" s="211"/>
      <c r="M71" s="211"/>
      <c r="N71" s="211"/>
      <c r="O71" s="210"/>
      <c r="P71" s="210"/>
      <c r="Q71" s="210"/>
      <c r="R71" s="223"/>
      <c r="S71" s="212"/>
      <c r="T71" s="211"/>
      <c r="U71" s="211"/>
      <c r="V71" s="211"/>
      <c r="W71" s="210"/>
      <c r="X71" s="210"/>
      <c r="Y71" s="210"/>
      <c r="Z71" s="238"/>
      <c r="AA71" s="242"/>
      <c r="AB71" s="214"/>
      <c r="AC71" s="214"/>
      <c r="AD71" s="214"/>
      <c r="AE71" s="210"/>
      <c r="AF71" s="210"/>
      <c r="AG71" s="210"/>
      <c r="AH71" s="238"/>
      <c r="AI71" s="213"/>
      <c r="AJ71" s="211"/>
      <c r="AK71" s="211"/>
      <c r="AL71" s="211"/>
      <c r="AM71" s="210"/>
      <c r="AN71" s="210"/>
      <c r="AO71" s="210"/>
      <c r="AP71" s="238"/>
      <c r="AQ71" s="212"/>
      <c r="AR71" s="211"/>
      <c r="AS71" s="211"/>
      <c r="AT71" s="211"/>
      <c r="AU71" s="210"/>
      <c r="AV71" s="210"/>
      <c r="AW71" s="210"/>
      <c r="AX71" s="238"/>
      <c r="AY71" s="212"/>
      <c r="AZ71" s="211"/>
      <c r="BA71" s="211"/>
      <c r="BB71" s="211"/>
      <c r="BC71" s="210"/>
      <c r="BD71" s="210"/>
      <c r="BE71" s="210"/>
      <c r="BF71" s="238"/>
      <c r="BG71" s="212"/>
      <c r="BH71" s="211"/>
      <c r="BI71" s="211"/>
      <c r="BJ71" s="211"/>
      <c r="BK71" s="210"/>
      <c r="BL71" s="210"/>
      <c r="BM71" s="210"/>
      <c r="BN71" s="238"/>
      <c r="BO71" s="212"/>
      <c r="BP71" s="211"/>
      <c r="BQ71" s="211"/>
      <c r="BR71" s="211"/>
      <c r="BS71" s="210"/>
      <c r="BT71" s="210"/>
      <c r="BU71" s="210"/>
      <c r="BV71" s="238"/>
      <c r="BW71" s="212"/>
      <c r="BX71" s="211"/>
      <c r="BY71" s="211"/>
      <c r="BZ71" s="211"/>
      <c r="CA71" s="210"/>
      <c r="CB71" s="210"/>
      <c r="CC71" s="210"/>
      <c r="CD71" s="238"/>
    </row>
    <row r="72" spans="1:84" s="20" customFormat="1" x14ac:dyDescent="0.3">
      <c r="A72" s="217"/>
      <c r="B72" s="217"/>
      <c r="C72" s="121" t="s">
        <v>153</v>
      </c>
      <c r="D72" s="81"/>
      <c r="E72" s="81"/>
      <c r="F72" s="81"/>
      <c r="G72" s="81"/>
      <c r="H72" s="81"/>
      <c r="I72" s="81"/>
      <c r="J72" s="81"/>
      <c r="K72" s="121" t="s">
        <v>154</v>
      </c>
      <c r="L72" s="81"/>
      <c r="M72" s="81"/>
      <c r="N72" s="81"/>
      <c r="O72" s="81"/>
      <c r="P72" s="81"/>
      <c r="Q72" s="81"/>
      <c r="R72" s="81"/>
      <c r="S72" s="121" t="s">
        <v>155</v>
      </c>
      <c r="T72" s="81"/>
      <c r="U72" s="81"/>
      <c r="V72" s="81"/>
      <c r="W72" s="81"/>
      <c r="X72" s="81"/>
      <c r="Y72" s="81"/>
      <c r="Z72" s="82"/>
      <c r="AA72" s="239" t="s">
        <v>156</v>
      </c>
      <c r="AB72" s="81"/>
      <c r="AC72" s="81"/>
      <c r="AD72" s="81"/>
      <c r="AE72" s="81"/>
      <c r="AF72" s="81"/>
      <c r="AG72" s="81"/>
      <c r="AH72" s="82"/>
      <c r="AI72" s="121" t="s">
        <v>157</v>
      </c>
      <c r="AJ72" s="81"/>
      <c r="AK72" s="81"/>
      <c r="AL72" s="81"/>
      <c r="AM72" s="81"/>
      <c r="AN72" s="81"/>
      <c r="AO72" s="81"/>
      <c r="AP72" s="82"/>
      <c r="AQ72" s="121" t="s">
        <v>158</v>
      </c>
      <c r="AR72" s="81"/>
      <c r="AS72" s="81"/>
      <c r="AT72" s="81"/>
      <c r="AU72" s="81"/>
      <c r="AV72" s="81"/>
      <c r="AW72" s="81"/>
      <c r="AX72" s="82"/>
      <c r="AY72" s="121" t="s">
        <v>159</v>
      </c>
      <c r="AZ72" s="81"/>
      <c r="BA72" s="81"/>
      <c r="BB72" s="81"/>
      <c r="BC72" s="81"/>
      <c r="BD72" s="81"/>
      <c r="BE72" s="81"/>
      <c r="BF72" s="82"/>
      <c r="BG72" s="121" t="s">
        <v>160</v>
      </c>
      <c r="BH72" s="81"/>
      <c r="BI72" s="81"/>
      <c r="BJ72" s="81"/>
      <c r="BK72" s="81"/>
      <c r="BL72" s="81"/>
      <c r="BM72" s="81"/>
      <c r="BN72" s="82"/>
      <c r="BO72" s="121" t="s">
        <v>161</v>
      </c>
      <c r="BP72" s="81"/>
      <c r="BQ72" s="81"/>
      <c r="BR72" s="81"/>
      <c r="BS72" s="81"/>
      <c r="BT72" s="81"/>
      <c r="BU72" s="81"/>
      <c r="BV72" s="82"/>
      <c r="BW72" s="121" t="s">
        <v>162</v>
      </c>
      <c r="BX72" s="81"/>
      <c r="BY72" s="81"/>
      <c r="BZ72" s="81"/>
      <c r="CA72" s="81"/>
      <c r="CB72" s="81"/>
      <c r="CC72" s="81"/>
      <c r="CD72" s="82"/>
    </row>
    <row r="73" spans="1:84" s="20" customFormat="1" x14ac:dyDescent="0.3">
      <c r="A73" s="217"/>
      <c r="B73" s="217"/>
      <c r="C73" s="208" t="str">
        <f>'ADJ_Analisys Rev'!O30</f>
        <v>11</v>
      </c>
      <c r="D73" s="84"/>
      <c r="E73" s="35"/>
      <c r="F73" s="35"/>
      <c r="G73" s="35"/>
      <c r="H73" s="35"/>
      <c r="I73" s="35"/>
      <c r="J73" s="35"/>
      <c r="K73" s="208" t="str">
        <f>'ADJ_Analisys Rev'!P30</f>
        <v>12</v>
      </c>
      <c r="L73" s="84"/>
      <c r="M73" s="35"/>
      <c r="N73" s="35"/>
      <c r="O73" s="35"/>
      <c r="P73" s="35"/>
      <c r="Q73" s="35"/>
      <c r="R73" s="35"/>
      <c r="S73" s="208" t="str">
        <f>'ADJ_Analisys Rev'!Q30</f>
        <v>13</v>
      </c>
      <c r="T73" s="84"/>
      <c r="U73" s="35"/>
      <c r="V73" s="35"/>
      <c r="W73" s="35"/>
      <c r="X73" s="35"/>
      <c r="Y73" s="35"/>
      <c r="Z73" s="85"/>
      <c r="AA73" s="277" t="str">
        <f>'ADJ_Analisys Rev'!R30</f>
        <v>14</v>
      </c>
      <c r="AB73" s="84"/>
      <c r="AC73" s="35"/>
      <c r="AD73" s="35"/>
      <c r="AE73" s="35"/>
      <c r="AF73" s="35"/>
      <c r="AG73" s="35"/>
      <c r="AH73" s="85"/>
      <c r="AI73" s="208" t="str">
        <f>'ADJ_Analisys Rev'!S30</f>
        <v>15</v>
      </c>
      <c r="AJ73" s="84"/>
      <c r="AK73" s="35"/>
      <c r="AL73" s="35"/>
      <c r="AM73" s="35"/>
      <c r="AN73" s="35"/>
      <c r="AO73" s="35"/>
      <c r="AP73" s="85"/>
      <c r="AQ73" s="208" t="str">
        <f>'ADJ_Analisys Rev'!T30</f>
        <v>16</v>
      </c>
      <c r="AR73" s="84"/>
      <c r="AS73" s="35"/>
      <c r="AT73" s="35"/>
      <c r="AU73" s="35"/>
      <c r="AV73" s="35"/>
      <c r="AW73" s="35"/>
      <c r="AX73" s="85"/>
      <c r="AY73" s="208" t="str">
        <f>'ADJ_Analisys Rev'!U30</f>
        <v>17</v>
      </c>
      <c r="AZ73" s="84"/>
      <c r="BA73" s="35"/>
      <c r="BB73" s="35"/>
      <c r="BC73" s="35"/>
      <c r="BD73" s="35"/>
      <c r="BE73" s="35"/>
      <c r="BF73" s="85"/>
      <c r="BG73" s="208" t="str">
        <f>'ADJ_Analisys Rev'!V30</f>
        <v>18</v>
      </c>
      <c r="BH73" s="84"/>
      <c r="BI73" s="35"/>
      <c r="BJ73" s="35"/>
      <c r="BK73" s="35"/>
      <c r="BL73" s="35"/>
      <c r="BM73" s="35"/>
      <c r="BN73" s="85"/>
      <c r="BO73" s="208" t="str">
        <f>'ADJ_Analisys Rev'!W30</f>
        <v>19</v>
      </c>
      <c r="BP73" s="84"/>
      <c r="BQ73" s="35"/>
      <c r="BR73" s="35"/>
      <c r="BS73" s="35"/>
      <c r="BT73" s="35"/>
      <c r="BU73" s="35"/>
      <c r="BV73" s="85"/>
      <c r="BW73" s="208" t="str">
        <f>'ADJ_Analisys Rev'!X30</f>
        <v>20</v>
      </c>
      <c r="BX73" s="84"/>
      <c r="BY73" s="35"/>
      <c r="BZ73" s="35"/>
      <c r="CA73" s="35"/>
      <c r="CB73" s="35"/>
      <c r="CC73" s="35"/>
      <c r="CD73" s="85"/>
    </row>
    <row r="74" spans="1:84" s="20" customFormat="1" x14ac:dyDescent="0.3">
      <c r="A74" s="217"/>
      <c r="B74" s="217"/>
      <c r="C74" s="119" t="s">
        <v>46</v>
      </c>
      <c r="D74" s="118" t="s">
        <v>47</v>
      </c>
      <c r="E74" s="118" t="s">
        <v>42</v>
      </c>
      <c r="F74" s="118" t="s">
        <v>48</v>
      </c>
      <c r="G74" s="118" t="s">
        <v>51</v>
      </c>
      <c r="H74" s="229" t="s">
        <v>49</v>
      </c>
      <c r="I74" s="118" t="s">
        <v>123</v>
      </c>
      <c r="J74" s="222" t="s">
        <v>81</v>
      </c>
      <c r="K74" s="119" t="s">
        <v>46</v>
      </c>
      <c r="L74" s="118" t="s">
        <v>47</v>
      </c>
      <c r="M74" s="118" t="s">
        <v>42</v>
      </c>
      <c r="N74" s="118" t="s">
        <v>48</v>
      </c>
      <c r="O74" s="118" t="s">
        <v>51</v>
      </c>
      <c r="P74" s="118" t="s">
        <v>49</v>
      </c>
      <c r="Q74" s="118" t="s">
        <v>123</v>
      </c>
      <c r="R74" s="222" t="s">
        <v>81</v>
      </c>
      <c r="S74" s="119" t="s">
        <v>46</v>
      </c>
      <c r="T74" s="118" t="s">
        <v>47</v>
      </c>
      <c r="U74" s="118" t="s">
        <v>42</v>
      </c>
      <c r="V74" s="118" t="s">
        <v>48</v>
      </c>
      <c r="W74" s="118" t="s">
        <v>51</v>
      </c>
      <c r="X74" s="118" t="s">
        <v>49</v>
      </c>
      <c r="Y74" s="118" t="s">
        <v>123</v>
      </c>
      <c r="Z74" s="236" t="s">
        <v>81</v>
      </c>
      <c r="AA74" s="240" t="s">
        <v>46</v>
      </c>
      <c r="AB74" s="118" t="s">
        <v>47</v>
      </c>
      <c r="AC74" s="118" t="s">
        <v>42</v>
      </c>
      <c r="AD74" s="118" t="s">
        <v>48</v>
      </c>
      <c r="AE74" s="118" t="s">
        <v>51</v>
      </c>
      <c r="AF74" s="118" t="s">
        <v>49</v>
      </c>
      <c r="AG74" s="118" t="s">
        <v>123</v>
      </c>
      <c r="AH74" s="236" t="s">
        <v>81</v>
      </c>
      <c r="AI74" s="118" t="s">
        <v>46</v>
      </c>
      <c r="AJ74" s="118" t="s">
        <v>47</v>
      </c>
      <c r="AK74" s="118" t="s">
        <v>42</v>
      </c>
      <c r="AL74" s="118" t="s">
        <v>48</v>
      </c>
      <c r="AM74" s="118" t="s">
        <v>51</v>
      </c>
      <c r="AN74" s="118" t="s">
        <v>49</v>
      </c>
      <c r="AO74" s="118" t="s">
        <v>123</v>
      </c>
      <c r="AP74" s="236" t="s">
        <v>81</v>
      </c>
      <c r="AQ74" s="118" t="s">
        <v>46</v>
      </c>
      <c r="AR74" s="118" t="s">
        <v>47</v>
      </c>
      <c r="AS74" s="118" t="s">
        <v>42</v>
      </c>
      <c r="AT74" s="118" t="s">
        <v>48</v>
      </c>
      <c r="AU74" s="118" t="s">
        <v>51</v>
      </c>
      <c r="AV74" s="118" t="s">
        <v>49</v>
      </c>
      <c r="AW74" s="118" t="s">
        <v>123</v>
      </c>
      <c r="AX74" s="236" t="s">
        <v>81</v>
      </c>
      <c r="AY74" s="118" t="s">
        <v>46</v>
      </c>
      <c r="AZ74" s="118" t="s">
        <v>47</v>
      </c>
      <c r="BA74" s="118" t="s">
        <v>42</v>
      </c>
      <c r="BB74" s="118" t="s">
        <v>48</v>
      </c>
      <c r="BC74" s="118" t="s">
        <v>51</v>
      </c>
      <c r="BD74" s="118" t="s">
        <v>49</v>
      </c>
      <c r="BE74" s="118" t="s">
        <v>123</v>
      </c>
      <c r="BF74" s="236" t="s">
        <v>81</v>
      </c>
      <c r="BG74" s="118" t="s">
        <v>46</v>
      </c>
      <c r="BH74" s="118" t="s">
        <v>47</v>
      </c>
      <c r="BI74" s="118" t="s">
        <v>42</v>
      </c>
      <c r="BJ74" s="118" t="s">
        <v>48</v>
      </c>
      <c r="BK74" s="118" t="s">
        <v>51</v>
      </c>
      <c r="BL74" s="118" t="s">
        <v>49</v>
      </c>
      <c r="BM74" s="118" t="s">
        <v>123</v>
      </c>
      <c r="BN74" s="236" t="s">
        <v>81</v>
      </c>
      <c r="BO74" s="118" t="s">
        <v>46</v>
      </c>
      <c r="BP74" s="118" t="s">
        <v>47</v>
      </c>
      <c r="BQ74" s="118" t="s">
        <v>42</v>
      </c>
      <c r="BR74" s="118" t="s">
        <v>48</v>
      </c>
      <c r="BS74" s="118" t="s">
        <v>51</v>
      </c>
      <c r="BT74" s="118" t="s">
        <v>49</v>
      </c>
      <c r="BU74" s="118" t="s">
        <v>123</v>
      </c>
      <c r="BV74" s="236" t="s">
        <v>81</v>
      </c>
      <c r="BW74" s="118" t="s">
        <v>46</v>
      </c>
      <c r="BX74" s="118" t="s">
        <v>47</v>
      </c>
      <c r="BY74" s="118" t="s">
        <v>42</v>
      </c>
      <c r="BZ74" s="118" t="s">
        <v>48</v>
      </c>
      <c r="CA74" s="118" t="s">
        <v>51</v>
      </c>
      <c r="CB74" s="118" t="s">
        <v>49</v>
      </c>
      <c r="CC74" s="118" t="s">
        <v>123</v>
      </c>
      <c r="CD74" s="236" t="s">
        <v>81</v>
      </c>
    </row>
    <row r="75" spans="1:84" x14ac:dyDescent="0.3">
      <c r="A75" s="80" t="str">
        <f>'ADJ_Analisys Rev'!A32</f>
        <v>15-JAN-20</v>
      </c>
      <c r="B75" s="174" t="str">
        <f>'ADJ_Analisys Rev'!B32</f>
        <v>01 Semi-Month 2020</v>
      </c>
      <c r="C75" s="175">
        <f>'ADJ_Analisys Rev'!O32*0.062</f>
        <v>68.2</v>
      </c>
      <c r="D75" s="117">
        <f>'ADJ_Analisys Rev'!O32*0.0145</f>
        <v>15.950000000000001</v>
      </c>
      <c r="E75" s="117">
        <f>'ADJ_Analisys Rev'!O32*0.014</f>
        <v>15.4</v>
      </c>
      <c r="F75" s="117">
        <f>IF($E$12="X",'ADJ_Analisys Rev'!O32*$G$11,0)</f>
        <v>220</v>
      </c>
      <c r="G75" s="116"/>
      <c r="H75" s="230"/>
      <c r="I75" s="117">
        <f t="shared" ref="I75:I86" si="376">SUM(C75:H75)</f>
        <v>319.55</v>
      </c>
      <c r="J75" s="361">
        <f>SUM(I75:I76)</f>
        <v>639.1</v>
      </c>
      <c r="K75" s="175">
        <f>'ADJ_Analisys Rev'!P32*0.062</f>
        <v>40.299999999999997</v>
      </c>
      <c r="L75" s="117">
        <f>'ADJ_Analisys Rev'!P32*0.0145</f>
        <v>9.4250000000000007</v>
      </c>
      <c r="M75" s="117">
        <f>'ADJ_Analisys Rev'!P32*0.014</f>
        <v>9.1</v>
      </c>
      <c r="N75" s="117">
        <f>IF($E$12="X",'ADJ_Analisys Rev'!P32*$G$11,0)</f>
        <v>130</v>
      </c>
      <c r="O75" s="116"/>
      <c r="P75" s="116"/>
      <c r="Q75" s="117">
        <f t="shared" ref="Q75:Q86" si="377">SUM(K75:P75)</f>
        <v>188.82499999999999</v>
      </c>
      <c r="R75" s="363">
        <f>SUM(Q75:Q76)</f>
        <v>377.65</v>
      </c>
      <c r="S75" s="175">
        <f>'ADJ_Analisys Rev'!Q32*0.062</f>
        <v>44.95</v>
      </c>
      <c r="T75" s="117">
        <f>'ADJ_Analisys Rev'!Q32*0.0145</f>
        <v>10.512500000000001</v>
      </c>
      <c r="U75" s="117">
        <f>'ADJ_Analisys Rev'!Q32*0.014</f>
        <v>10.15</v>
      </c>
      <c r="V75" s="117">
        <f>IF($E$12="X",'ADJ_Analisys Rev'!Q32*$G$11,0)</f>
        <v>145</v>
      </c>
      <c r="W75" s="116"/>
      <c r="X75" s="116"/>
      <c r="Y75" s="117">
        <f t="shared" ref="Y75:Y86" si="378">SUM(S75:X75)</f>
        <v>210.61250000000001</v>
      </c>
      <c r="Z75" s="361">
        <f>SUM(Y75:Y76)</f>
        <v>421.22500000000002</v>
      </c>
      <c r="AA75" s="241">
        <f>'ADJ_Analisys Rev'!R32*0.062</f>
        <v>71.3</v>
      </c>
      <c r="AB75" s="120">
        <f>'ADJ_Analisys Rev'!R32*0.0145</f>
        <v>16.675000000000001</v>
      </c>
      <c r="AC75" s="120">
        <f>'ADJ_Analisys Rev'!R32*0.014</f>
        <v>16.100000000000001</v>
      </c>
      <c r="AD75" s="120">
        <f>IF($E$12="X",'ADJ_Analisys Rev'!R32*$G$11,0)</f>
        <v>230</v>
      </c>
      <c r="AE75" s="116"/>
      <c r="AF75" s="116"/>
      <c r="AG75" s="117">
        <f t="shared" ref="AG75:AG86" si="379">SUM(AA75:AF75)</f>
        <v>334.07499999999999</v>
      </c>
      <c r="AH75" s="361">
        <f>SUM(AG75:AG76)</f>
        <v>668.15</v>
      </c>
      <c r="AI75" s="176">
        <f>'ADJ_Analisys Rev'!S32*0.062</f>
        <v>26.35</v>
      </c>
      <c r="AJ75" s="117">
        <f>'ADJ_Analisys Rev'!S32*0.0145</f>
        <v>6.1625000000000005</v>
      </c>
      <c r="AK75" s="117">
        <f>'ADJ_Analisys Rev'!S32*0.014</f>
        <v>5.95</v>
      </c>
      <c r="AL75" s="117">
        <f>IF( $E$12="X",'ADJ_Analisys Rev'!S32*$G$11,0)</f>
        <v>85</v>
      </c>
      <c r="AM75" s="116"/>
      <c r="AN75" s="116"/>
      <c r="AO75" s="117">
        <f t="shared" ref="AO75:AO86" si="380">SUM(AI75:AN75)</f>
        <v>123.46250000000001</v>
      </c>
      <c r="AP75" s="361">
        <f>SUM(AO75:AO76)</f>
        <v>246.92500000000001</v>
      </c>
      <c r="AQ75" s="175">
        <f>'ADJ_Analisys Rev'!T32*0.062</f>
        <v>0</v>
      </c>
      <c r="AR75" s="117">
        <f>'ADJ_Analisys Rev'!T32*0.0145</f>
        <v>0</v>
      </c>
      <c r="AS75" s="117">
        <f>'ADJ_Analisys Rev'!T32*0.014</f>
        <v>0</v>
      </c>
      <c r="AT75" s="117">
        <f>IF($E$12="X",'ADJ_Analisys Rev'!T32*$G$11,0)</f>
        <v>0</v>
      </c>
      <c r="AU75" s="116"/>
      <c r="AV75" s="116"/>
      <c r="AW75" s="117">
        <f t="shared" ref="AW75:AW86" si="381">SUM(AQ75:AV75)</f>
        <v>0</v>
      </c>
      <c r="AX75" s="361">
        <f>SUM(AW75:AW76)</f>
        <v>0</v>
      </c>
      <c r="AY75" s="175">
        <f>'ADJ_Analisys Rev'!U32*0.062</f>
        <v>0</v>
      </c>
      <c r="AZ75" s="117">
        <f>'ADJ_Analisys Rev'!U32*0.0145</f>
        <v>0</v>
      </c>
      <c r="BA75" s="117">
        <f>'ADJ_Analisys Rev'!U32*0.014</f>
        <v>0</v>
      </c>
      <c r="BB75" s="117">
        <f>IF($E$12="X",'ADJ_Analisys Rev'!U32*$G$11,0)</f>
        <v>0</v>
      </c>
      <c r="BC75" s="116"/>
      <c r="BD75" s="116"/>
      <c r="BE75" s="117">
        <f t="shared" ref="BE75:BE86" si="382">SUM(AY75:BD75)</f>
        <v>0</v>
      </c>
      <c r="BF75" s="361">
        <f>SUM(BE75:BE76)</f>
        <v>0</v>
      </c>
      <c r="BG75" s="175">
        <f>'ADJ_Analisys Rev'!V32*0.062</f>
        <v>0</v>
      </c>
      <c r="BH75" s="117">
        <f>'ADJ_Analisys Rev'!V32*0.0145</f>
        <v>0</v>
      </c>
      <c r="BI75" s="117">
        <f>'ADJ_Analisys Rev'!V32*0.014</f>
        <v>0</v>
      </c>
      <c r="BJ75" s="117">
        <f>IF($E$12="X",'ADJ_Analisys Rev'!V32*$G$11,0)</f>
        <v>0</v>
      </c>
      <c r="BK75" s="116"/>
      <c r="BL75" s="116"/>
      <c r="BM75" s="117">
        <f t="shared" ref="BM75:BM86" si="383">SUM(BG75:BL75)</f>
        <v>0</v>
      </c>
      <c r="BN75" s="361">
        <f>SUM(BM75:BM76)</f>
        <v>0</v>
      </c>
      <c r="BO75" s="175">
        <f>'ADJ_Analisys Rev'!W32*0.062</f>
        <v>0</v>
      </c>
      <c r="BP75" s="117">
        <f>'ADJ_Analisys Rev'!W32*0.0145</f>
        <v>0</v>
      </c>
      <c r="BQ75" s="117">
        <f>'ADJ_Analisys Rev'!W32*0.014</f>
        <v>0</v>
      </c>
      <c r="BR75" s="117">
        <f>IF($E$12="X",'ADJ_Analisys Rev'!W32*$G$11,0)</f>
        <v>0</v>
      </c>
      <c r="BS75" s="116"/>
      <c r="BT75" s="116"/>
      <c r="BU75" s="117">
        <f t="shared" ref="BU75:BU86" si="384">SUM(BO75:BT75)</f>
        <v>0</v>
      </c>
      <c r="BV75" s="361">
        <f>SUM(BU75:BU76)</f>
        <v>0</v>
      </c>
      <c r="BW75" s="175">
        <f>'ADJ_Analisys Rev'!X32*0.062</f>
        <v>62</v>
      </c>
      <c r="BX75" s="117">
        <f>'ADJ_Analisys Rev'!X32*0.0145</f>
        <v>14.5</v>
      </c>
      <c r="BY75" s="117">
        <f>'ADJ_Analisys Rev'!X32*0.014</f>
        <v>14</v>
      </c>
      <c r="BZ75" s="117">
        <f>IF($E$12="X",'ADJ_Analisys Rev'!X32*$G$11,0)</f>
        <v>200</v>
      </c>
      <c r="CA75" s="116"/>
      <c r="CB75" s="116"/>
      <c r="CC75" s="117">
        <f t="shared" ref="CC75:CC86" si="385">SUM(BW75:CB75)</f>
        <v>290.5</v>
      </c>
      <c r="CD75" s="361">
        <f>SUM(CC75:CC76)</f>
        <v>871.5</v>
      </c>
    </row>
    <row r="76" spans="1:84" x14ac:dyDescent="0.3">
      <c r="A76" s="80" t="str">
        <f>'ADJ_Analisys Rev'!A33</f>
        <v>31-JAN-20</v>
      </c>
      <c r="B76" s="174" t="str">
        <f>'ADJ_Analisys Rev'!B33</f>
        <v>02 Semi-Month 2020</v>
      </c>
      <c r="C76" s="175">
        <f>'ADJ_Analisys Rev'!O33*0.062</f>
        <v>68.2</v>
      </c>
      <c r="D76" s="117">
        <f>'ADJ_Analisys Rev'!O33*0.0145</f>
        <v>15.950000000000001</v>
      </c>
      <c r="E76" s="117">
        <f>'ADJ_Analisys Rev'!O33*0.014</f>
        <v>15.4</v>
      </c>
      <c r="F76" s="117">
        <f>IF($E$12="X",'ADJ_Analisys Rev'!O33*$G$11,0)</f>
        <v>220</v>
      </c>
      <c r="G76" s="116"/>
      <c r="H76" s="230"/>
      <c r="I76" s="117">
        <f t="shared" si="376"/>
        <v>319.55</v>
      </c>
      <c r="J76" s="362"/>
      <c r="K76" s="175">
        <f>'ADJ_Analisys Rev'!P33*0.062</f>
        <v>40.299999999999997</v>
      </c>
      <c r="L76" s="117">
        <f>'ADJ_Analisys Rev'!P33*0.0145</f>
        <v>9.4250000000000007</v>
      </c>
      <c r="M76" s="117">
        <f>'ADJ_Analisys Rev'!P33*0.014</f>
        <v>9.1</v>
      </c>
      <c r="N76" s="117">
        <f>IF($E$12="X",'ADJ_Analisys Rev'!P33*$G$11,0)</f>
        <v>130</v>
      </c>
      <c r="O76" s="116"/>
      <c r="P76" s="116"/>
      <c r="Q76" s="117">
        <f t="shared" si="377"/>
        <v>188.82499999999999</v>
      </c>
      <c r="R76" s="364"/>
      <c r="S76" s="175">
        <f>'ADJ_Analisys Rev'!Q33*0.062</f>
        <v>44.95</v>
      </c>
      <c r="T76" s="117">
        <f>'ADJ_Analisys Rev'!Q33*0.0145</f>
        <v>10.512500000000001</v>
      </c>
      <c r="U76" s="117">
        <f>'ADJ_Analisys Rev'!Q33*0.014</f>
        <v>10.15</v>
      </c>
      <c r="V76" s="117">
        <f>IF($E$12="X",'ADJ_Analisys Rev'!Q33*$G$11,0)</f>
        <v>145</v>
      </c>
      <c r="W76" s="116"/>
      <c r="X76" s="116"/>
      <c r="Y76" s="117">
        <f t="shared" si="378"/>
        <v>210.61250000000001</v>
      </c>
      <c r="Z76" s="362"/>
      <c r="AA76" s="241">
        <f>'ADJ_Analisys Rev'!R33*0.062</f>
        <v>71.3</v>
      </c>
      <c r="AB76" s="120">
        <f>'ADJ_Analisys Rev'!R33*0.0145</f>
        <v>16.675000000000001</v>
      </c>
      <c r="AC76" s="120">
        <f>'ADJ_Analisys Rev'!R33*0.014</f>
        <v>16.100000000000001</v>
      </c>
      <c r="AD76" s="120">
        <f>IF($E$12="X",'ADJ_Analisys Rev'!R33*$G$11,0)</f>
        <v>230</v>
      </c>
      <c r="AE76" s="116"/>
      <c r="AF76" s="116"/>
      <c r="AG76" s="117">
        <f t="shared" si="379"/>
        <v>334.07499999999999</v>
      </c>
      <c r="AH76" s="362"/>
      <c r="AI76" s="176">
        <f>'ADJ_Analisys Rev'!S33*0.062</f>
        <v>26.35</v>
      </c>
      <c r="AJ76" s="117">
        <f>'ADJ_Analisys Rev'!S33*0.0145</f>
        <v>6.1625000000000005</v>
      </c>
      <c r="AK76" s="117">
        <f>'ADJ_Analisys Rev'!S33*0.014</f>
        <v>5.95</v>
      </c>
      <c r="AL76" s="117">
        <f>IF( $E$12="X",'ADJ_Analisys Rev'!S33*$G$11,0)</f>
        <v>85</v>
      </c>
      <c r="AM76" s="116"/>
      <c r="AN76" s="116"/>
      <c r="AO76" s="117">
        <f t="shared" si="380"/>
        <v>123.46250000000001</v>
      </c>
      <c r="AP76" s="362"/>
      <c r="AQ76" s="175">
        <f>'ADJ_Analisys Rev'!T33*0.062</f>
        <v>0</v>
      </c>
      <c r="AR76" s="117">
        <f>'ADJ_Analisys Rev'!T33*0.0145</f>
        <v>0</v>
      </c>
      <c r="AS76" s="117">
        <f>'ADJ_Analisys Rev'!T33*0.014</f>
        <v>0</v>
      </c>
      <c r="AT76" s="117">
        <f>IF($E$12="X",'ADJ_Analisys Rev'!T33*$G$11,0)</f>
        <v>0</v>
      </c>
      <c r="AU76" s="116"/>
      <c r="AV76" s="116"/>
      <c r="AW76" s="117">
        <f t="shared" si="381"/>
        <v>0</v>
      </c>
      <c r="AX76" s="362"/>
      <c r="AY76" s="175">
        <f>'ADJ_Analisys Rev'!U33*0.062</f>
        <v>0</v>
      </c>
      <c r="AZ76" s="117">
        <f>'ADJ_Analisys Rev'!U33*0.0145</f>
        <v>0</v>
      </c>
      <c r="BA76" s="117">
        <f>'ADJ_Analisys Rev'!U33*0.014</f>
        <v>0</v>
      </c>
      <c r="BB76" s="117">
        <f>IF($E$12="X",'ADJ_Analisys Rev'!U33*$G$11,0)</f>
        <v>0</v>
      </c>
      <c r="BC76" s="116"/>
      <c r="BD76" s="116"/>
      <c r="BE76" s="117">
        <f t="shared" si="382"/>
        <v>0</v>
      </c>
      <c r="BF76" s="362"/>
      <c r="BG76" s="175">
        <f>'ADJ_Analisys Rev'!V33*0.062</f>
        <v>0</v>
      </c>
      <c r="BH76" s="117">
        <f>'ADJ_Analisys Rev'!V33*0.0145</f>
        <v>0</v>
      </c>
      <c r="BI76" s="117">
        <f>'ADJ_Analisys Rev'!V33*0.014</f>
        <v>0</v>
      </c>
      <c r="BJ76" s="117">
        <f>IF($E$12="X",'ADJ_Analisys Rev'!V33*$G$11,0)</f>
        <v>0</v>
      </c>
      <c r="BK76" s="116"/>
      <c r="BL76" s="116"/>
      <c r="BM76" s="117">
        <f t="shared" si="383"/>
        <v>0</v>
      </c>
      <c r="BN76" s="362"/>
      <c r="BO76" s="175">
        <f>'ADJ_Analisys Rev'!W33*0.062</f>
        <v>0</v>
      </c>
      <c r="BP76" s="117">
        <f>'ADJ_Analisys Rev'!W33*0.0145</f>
        <v>0</v>
      </c>
      <c r="BQ76" s="117">
        <f>'ADJ_Analisys Rev'!W33*0.014</f>
        <v>0</v>
      </c>
      <c r="BR76" s="117">
        <f>IF($E$12="X",'ADJ_Analisys Rev'!W33*$G$11,0)</f>
        <v>0</v>
      </c>
      <c r="BS76" s="116"/>
      <c r="BT76" s="116"/>
      <c r="BU76" s="117">
        <f t="shared" si="384"/>
        <v>0</v>
      </c>
      <c r="BV76" s="362"/>
      <c r="BW76" s="175">
        <f>'ADJ_Analisys Rev'!X33*0.062</f>
        <v>124</v>
      </c>
      <c r="BX76" s="117">
        <f>'ADJ_Analisys Rev'!X33*0.0145</f>
        <v>29</v>
      </c>
      <c r="BY76" s="117">
        <f>'ADJ_Analisys Rev'!X33*0.014</f>
        <v>28</v>
      </c>
      <c r="BZ76" s="117">
        <f>IF($E$12="X",'ADJ_Analisys Rev'!X33*$G$11,0)</f>
        <v>400</v>
      </c>
      <c r="CA76" s="116"/>
      <c r="CB76" s="116"/>
      <c r="CC76" s="117">
        <f t="shared" si="385"/>
        <v>581</v>
      </c>
      <c r="CD76" s="362"/>
    </row>
    <row r="77" spans="1:84" x14ac:dyDescent="0.3">
      <c r="A77" s="80" t="str">
        <f>'ADJ_Analisys Rev'!A34</f>
        <v>15-FEB-20</v>
      </c>
      <c r="B77" s="174" t="str">
        <f>'ADJ_Analisys Rev'!B34</f>
        <v>03 Semi-Month 2020</v>
      </c>
      <c r="C77" s="175">
        <f>'ADJ_Analisys Rev'!O34*0.062</f>
        <v>0</v>
      </c>
      <c r="D77" s="117">
        <f>'ADJ_Analisys Rev'!O34*0.0145</f>
        <v>0</v>
      </c>
      <c r="E77" s="117">
        <f>'ADJ_Analisys Rev'!O34*0.014</f>
        <v>0</v>
      </c>
      <c r="F77" s="117">
        <f>IF($E$12="X",'ADJ_Analisys Rev'!O34*$G$11,0)</f>
        <v>0</v>
      </c>
      <c r="G77" s="116"/>
      <c r="H77" s="230"/>
      <c r="I77" s="117">
        <f t="shared" si="376"/>
        <v>0</v>
      </c>
      <c r="J77" s="361">
        <f t="shared" ref="J77" si="386">SUM(I77:I78)</f>
        <v>0</v>
      </c>
      <c r="K77" s="175">
        <f>'ADJ_Analisys Rev'!P34*0.062</f>
        <v>0</v>
      </c>
      <c r="L77" s="117">
        <f>'ADJ_Analisys Rev'!P34*0.0145</f>
        <v>0</v>
      </c>
      <c r="M77" s="117">
        <f>'ADJ_Analisys Rev'!P34*0.014</f>
        <v>0</v>
      </c>
      <c r="N77" s="117">
        <f>IF($E$12="X",'ADJ_Analisys Rev'!P34*$G$11,0)</f>
        <v>0</v>
      </c>
      <c r="O77" s="116"/>
      <c r="P77" s="116"/>
      <c r="Q77" s="117">
        <f t="shared" si="377"/>
        <v>0</v>
      </c>
      <c r="R77" s="363">
        <f t="shared" ref="R77" si="387">SUM(Q77:Q78)</f>
        <v>0</v>
      </c>
      <c r="S77" s="175">
        <f>'ADJ_Analisys Rev'!Q34*0.062</f>
        <v>0</v>
      </c>
      <c r="T77" s="117">
        <f>'ADJ_Analisys Rev'!Q34*0.0145</f>
        <v>0</v>
      </c>
      <c r="U77" s="117">
        <f>'ADJ_Analisys Rev'!Q34*0.014</f>
        <v>0</v>
      </c>
      <c r="V77" s="117">
        <f>IF($E$12="X",'ADJ_Analisys Rev'!Q34*$G$11,0)</f>
        <v>0</v>
      </c>
      <c r="W77" s="116"/>
      <c r="X77" s="116"/>
      <c r="Y77" s="117">
        <f t="shared" si="378"/>
        <v>0</v>
      </c>
      <c r="Z77" s="361">
        <f t="shared" ref="Z77" si="388">SUM(Y77:Y78)</f>
        <v>0</v>
      </c>
      <c r="AA77" s="241">
        <f>'ADJ_Analisys Rev'!R34*0.062</f>
        <v>0</v>
      </c>
      <c r="AB77" s="120">
        <f>'ADJ_Analisys Rev'!R34*0.0145</f>
        <v>0</v>
      </c>
      <c r="AC77" s="120">
        <f>'ADJ_Analisys Rev'!R34*0.014</f>
        <v>0</v>
      </c>
      <c r="AD77" s="120">
        <f>IF($E$12="X",'ADJ_Analisys Rev'!R34*$G$11,0)</f>
        <v>0</v>
      </c>
      <c r="AE77" s="116"/>
      <c r="AF77" s="116"/>
      <c r="AG77" s="117">
        <f t="shared" si="379"/>
        <v>0</v>
      </c>
      <c r="AH77" s="361">
        <f t="shared" ref="AH77" si="389">SUM(AG77:AG78)</f>
        <v>0</v>
      </c>
      <c r="AI77" s="176">
        <f>'ADJ_Analisys Rev'!S34*0.062</f>
        <v>0</v>
      </c>
      <c r="AJ77" s="117">
        <f>'ADJ_Analisys Rev'!S34*0.0145</f>
        <v>0</v>
      </c>
      <c r="AK77" s="117">
        <f>'ADJ_Analisys Rev'!S34*0.014</f>
        <v>0</v>
      </c>
      <c r="AL77" s="117">
        <f>IF( $E$12="X",'ADJ_Analisys Rev'!S34*$G$11,0)</f>
        <v>0</v>
      </c>
      <c r="AM77" s="116"/>
      <c r="AN77" s="116"/>
      <c r="AO77" s="117">
        <f t="shared" si="380"/>
        <v>0</v>
      </c>
      <c r="AP77" s="361">
        <f t="shared" ref="AP77" si="390">SUM(AO77:AO78)</f>
        <v>0</v>
      </c>
      <c r="AQ77" s="175">
        <f>'ADJ_Analisys Rev'!T34*0.062</f>
        <v>38.130000000000003</v>
      </c>
      <c r="AR77" s="117">
        <f>'ADJ_Analisys Rev'!T34*0.0145</f>
        <v>8.9175000000000004</v>
      </c>
      <c r="AS77" s="117">
        <f>'ADJ_Analisys Rev'!T34*0.014</f>
        <v>8.61</v>
      </c>
      <c r="AT77" s="117">
        <f>IF($E$12="X",'ADJ_Analisys Rev'!T34*$G$11,0)</f>
        <v>123</v>
      </c>
      <c r="AU77" s="116"/>
      <c r="AV77" s="116"/>
      <c r="AW77" s="117">
        <f t="shared" si="381"/>
        <v>178.6575</v>
      </c>
      <c r="AX77" s="361">
        <f t="shared" ref="AX77" si="391">SUM(AW77:AW78)</f>
        <v>357.315</v>
      </c>
      <c r="AY77" s="175">
        <f>'ADJ_Analisys Rev'!U34*0.062</f>
        <v>0</v>
      </c>
      <c r="AZ77" s="117">
        <f>'ADJ_Analisys Rev'!U34*0.0145</f>
        <v>0</v>
      </c>
      <c r="BA77" s="117">
        <f>'ADJ_Analisys Rev'!U34*0.014</f>
        <v>0</v>
      </c>
      <c r="BB77" s="117">
        <f>IF($E$12="X",'ADJ_Analisys Rev'!U34*$G$11,0)</f>
        <v>0</v>
      </c>
      <c r="BC77" s="116"/>
      <c r="BD77" s="116"/>
      <c r="BE77" s="117">
        <f t="shared" si="382"/>
        <v>0</v>
      </c>
      <c r="BF77" s="361">
        <f t="shared" ref="BF77" si="392">SUM(BE77:BE78)</f>
        <v>0</v>
      </c>
      <c r="BG77" s="175">
        <f>'ADJ_Analisys Rev'!V34*0.062</f>
        <v>0</v>
      </c>
      <c r="BH77" s="117">
        <f>'ADJ_Analisys Rev'!V34*0.0145</f>
        <v>0</v>
      </c>
      <c r="BI77" s="117">
        <f>'ADJ_Analisys Rev'!V34*0.014</f>
        <v>0</v>
      </c>
      <c r="BJ77" s="117">
        <f>IF($E$12="X",'ADJ_Analisys Rev'!V34*$G$11,0)</f>
        <v>0</v>
      </c>
      <c r="BK77" s="116"/>
      <c r="BL77" s="116"/>
      <c r="BM77" s="117">
        <f t="shared" si="383"/>
        <v>0</v>
      </c>
      <c r="BN77" s="361">
        <f t="shared" ref="BN77" si="393">SUM(BM77:BM78)</f>
        <v>0</v>
      </c>
      <c r="BO77" s="175">
        <f>'ADJ_Analisys Rev'!W34*0.062</f>
        <v>0</v>
      </c>
      <c r="BP77" s="117">
        <f>'ADJ_Analisys Rev'!W34*0.0145</f>
        <v>0</v>
      </c>
      <c r="BQ77" s="117">
        <f>'ADJ_Analisys Rev'!W34*0.014</f>
        <v>0</v>
      </c>
      <c r="BR77" s="117">
        <f>IF($E$12="X",'ADJ_Analisys Rev'!W34*$G$11,0)</f>
        <v>0</v>
      </c>
      <c r="BS77" s="116"/>
      <c r="BT77" s="116"/>
      <c r="BU77" s="117">
        <f t="shared" si="384"/>
        <v>0</v>
      </c>
      <c r="BV77" s="361">
        <f t="shared" ref="BV77" si="394">SUM(BU77:BU78)</f>
        <v>0</v>
      </c>
      <c r="BW77" s="175">
        <f>'ADJ_Analisys Rev'!X34*0.062</f>
        <v>0</v>
      </c>
      <c r="BX77" s="117">
        <f>'ADJ_Analisys Rev'!X34*0.0145</f>
        <v>0</v>
      </c>
      <c r="BY77" s="117">
        <f>'ADJ_Analisys Rev'!X34*0.014</f>
        <v>0</v>
      </c>
      <c r="BZ77" s="117">
        <f>IF($E$12="X",'ADJ_Analisys Rev'!X34*$G$11,0)</f>
        <v>0</v>
      </c>
      <c r="CA77" s="116"/>
      <c r="CB77" s="116"/>
      <c r="CC77" s="117">
        <f t="shared" si="385"/>
        <v>0</v>
      </c>
      <c r="CD77" s="361">
        <f t="shared" ref="CD77" si="395">SUM(CC77:CC78)</f>
        <v>0</v>
      </c>
    </row>
    <row r="78" spans="1:84" x14ac:dyDescent="0.3">
      <c r="A78" s="80" t="str">
        <f>'ADJ_Analisys Rev'!A35</f>
        <v>28-FEB-20</v>
      </c>
      <c r="B78" s="174" t="str">
        <f>'ADJ_Analisys Rev'!B35</f>
        <v>04 Semi-Month 2020</v>
      </c>
      <c r="C78" s="175">
        <f>'ADJ_Analisys Rev'!O35*0.062</f>
        <v>0</v>
      </c>
      <c r="D78" s="117">
        <f>'ADJ_Analisys Rev'!O35*0.0145</f>
        <v>0</v>
      </c>
      <c r="E78" s="117">
        <f>'ADJ_Analisys Rev'!O35*0.014</f>
        <v>0</v>
      </c>
      <c r="F78" s="117">
        <f>IF($E$12="X",'ADJ_Analisys Rev'!O35*$G$11,0)</f>
        <v>0</v>
      </c>
      <c r="G78" s="116"/>
      <c r="H78" s="230"/>
      <c r="I78" s="117">
        <f t="shared" si="376"/>
        <v>0</v>
      </c>
      <c r="J78" s="362"/>
      <c r="K78" s="175">
        <f>'ADJ_Analisys Rev'!P35*0.062</f>
        <v>0</v>
      </c>
      <c r="L78" s="117">
        <f>'ADJ_Analisys Rev'!P35*0.0145</f>
        <v>0</v>
      </c>
      <c r="M78" s="117">
        <f>'ADJ_Analisys Rev'!P35*0.014</f>
        <v>0</v>
      </c>
      <c r="N78" s="117">
        <f>IF($E$12="X",'ADJ_Analisys Rev'!P35*$G$11,0)</f>
        <v>0</v>
      </c>
      <c r="O78" s="116"/>
      <c r="P78" s="116"/>
      <c r="Q78" s="117">
        <f t="shared" si="377"/>
        <v>0</v>
      </c>
      <c r="R78" s="364"/>
      <c r="S78" s="175">
        <f>'ADJ_Analisys Rev'!Q35*0.062</f>
        <v>0</v>
      </c>
      <c r="T78" s="117">
        <f>'ADJ_Analisys Rev'!Q35*0.0145</f>
        <v>0</v>
      </c>
      <c r="U78" s="117">
        <f>'ADJ_Analisys Rev'!Q35*0.014</f>
        <v>0</v>
      </c>
      <c r="V78" s="117">
        <f>IF($E$12="X",'ADJ_Analisys Rev'!Q35*$G$11,0)</f>
        <v>0</v>
      </c>
      <c r="W78" s="116"/>
      <c r="X78" s="116"/>
      <c r="Y78" s="117">
        <f t="shared" si="378"/>
        <v>0</v>
      </c>
      <c r="Z78" s="362"/>
      <c r="AA78" s="241">
        <f>'ADJ_Analisys Rev'!R35*0.062</f>
        <v>0</v>
      </c>
      <c r="AB78" s="120">
        <f>'ADJ_Analisys Rev'!R35*0.0145</f>
        <v>0</v>
      </c>
      <c r="AC78" s="120">
        <f>'ADJ_Analisys Rev'!R35*0.014</f>
        <v>0</v>
      </c>
      <c r="AD78" s="120">
        <f>IF($E$12="X",'ADJ_Analisys Rev'!R35*$G$11,0)</f>
        <v>0</v>
      </c>
      <c r="AE78" s="116"/>
      <c r="AF78" s="116"/>
      <c r="AG78" s="117">
        <f t="shared" si="379"/>
        <v>0</v>
      </c>
      <c r="AH78" s="362"/>
      <c r="AI78" s="176">
        <f>'ADJ_Analisys Rev'!S35*0.062</f>
        <v>0</v>
      </c>
      <c r="AJ78" s="117">
        <f>'ADJ_Analisys Rev'!S35*0.0145</f>
        <v>0</v>
      </c>
      <c r="AK78" s="117">
        <f>'ADJ_Analisys Rev'!S35*0.014</f>
        <v>0</v>
      </c>
      <c r="AL78" s="117">
        <f>IF( $E$12="X",'ADJ_Analisys Rev'!S35*$G$11,0)</f>
        <v>0</v>
      </c>
      <c r="AM78" s="116"/>
      <c r="AN78" s="116"/>
      <c r="AO78" s="117">
        <f t="shared" si="380"/>
        <v>0</v>
      </c>
      <c r="AP78" s="362"/>
      <c r="AQ78" s="175">
        <f>'ADJ_Analisys Rev'!T35*0.062</f>
        <v>38.130000000000003</v>
      </c>
      <c r="AR78" s="117">
        <f>'ADJ_Analisys Rev'!T35*0.0145</f>
        <v>8.9175000000000004</v>
      </c>
      <c r="AS78" s="117">
        <f>'ADJ_Analisys Rev'!T35*0.014</f>
        <v>8.61</v>
      </c>
      <c r="AT78" s="117">
        <f>IF($E$12="X",'ADJ_Analisys Rev'!T35*$G$11,0)</f>
        <v>123</v>
      </c>
      <c r="AU78" s="116"/>
      <c r="AV78" s="116"/>
      <c r="AW78" s="117">
        <f t="shared" si="381"/>
        <v>178.6575</v>
      </c>
      <c r="AX78" s="362"/>
      <c r="AY78" s="175">
        <f>'ADJ_Analisys Rev'!U35*0.062</f>
        <v>0</v>
      </c>
      <c r="AZ78" s="117">
        <f>'ADJ_Analisys Rev'!U35*0.0145</f>
        <v>0</v>
      </c>
      <c r="BA78" s="117">
        <f>'ADJ_Analisys Rev'!U35*0.014</f>
        <v>0</v>
      </c>
      <c r="BB78" s="117">
        <f>IF($E$12="X",'ADJ_Analisys Rev'!U35*$G$11,0)</f>
        <v>0</v>
      </c>
      <c r="BC78" s="116"/>
      <c r="BD78" s="116"/>
      <c r="BE78" s="117">
        <f t="shared" si="382"/>
        <v>0</v>
      </c>
      <c r="BF78" s="362"/>
      <c r="BG78" s="175">
        <f>'ADJ_Analisys Rev'!V35*0.062</f>
        <v>0</v>
      </c>
      <c r="BH78" s="117">
        <f>'ADJ_Analisys Rev'!V35*0.0145</f>
        <v>0</v>
      </c>
      <c r="BI78" s="117">
        <f>'ADJ_Analisys Rev'!V35*0.014</f>
        <v>0</v>
      </c>
      <c r="BJ78" s="117">
        <f>IF($E$12="X",'ADJ_Analisys Rev'!V35*$G$11,0)</f>
        <v>0</v>
      </c>
      <c r="BK78" s="116"/>
      <c r="BL78" s="116"/>
      <c r="BM78" s="117">
        <f t="shared" si="383"/>
        <v>0</v>
      </c>
      <c r="BN78" s="362"/>
      <c r="BO78" s="175">
        <f>'ADJ_Analisys Rev'!W35*0.062</f>
        <v>0</v>
      </c>
      <c r="BP78" s="117">
        <f>'ADJ_Analisys Rev'!W35*0.0145</f>
        <v>0</v>
      </c>
      <c r="BQ78" s="117">
        <f>'ADJ_Analisys Rev'!W35*0.014</f>
        <v>0</v>
      </c>
      <c r="BR78" s="117">
        <f>IF($E$12="X",'ADJ_Analisys Rev'!W35*$G$11,0)</f>
        <v>0</v>
      </c>
      <c r="BS78" s="116"/>
      <c r="BT78" s="116"/>
      <c r="BU78" s="117">
        <f t="shared" si="384"/>
        <v>0</v>
      </c>
      <c r="BV78" s="362"/>
      <c r="BW78" s="175">
        <f>'ADJ_Analisys Rev'!X35*0.062</f>
        <v>0</v>
      </c>
      <c r="BX78" s="117">
        <f>'ADJ_Analisys Rev'!X35*0.0145</f>
        <v>0</v>
      </c>
      <c r="BY78" s="117">
        <f>'ADJ_Analisys Rev'!X35*0.014</f>
        <v>0</v>
      </c>
      <c r="BZ78" s="117">
        <f>IF($E$12="X",'ADJ_Analisys Rev'!X35*$G$11,0)</f>
        <v>0</v>
      </c>
      <c r="CA78" s="116"/>
      <c r="CB78" s="116"/>
      <c r="CC78" s="117">
        <f t="shared" si="385"/>
        <v>0</v>
      </c>
      <c r="CD78" s="362"/>
    </row>
    <row r="79" spans="1:84" x14ac:dyDescent="0.3">
      <c r="A79" s="80" t="str">
        <f>'ADJ_Analisys Rev'!A36</f>
        <v>15-MAR-20</v>
      </c>
      <c r="B79" s="174" t="str">
        <f>'ADJ_Analisys Rev'!B36</f>
        <v>05 Semi-Month 2020</v>
      </c>
      <c r="C79" s="175">
        <f>'ADJ_Analisys Rev'!O36*0.062</f>
        <v>0</v>
      </c>
      <c r="D79" s="117">
        <f>'ADJ_Analisys Rev'!O36*0.0145</f>
        <v>0</v>
      </c>
      <c r="E79" s="117">
        <f>'ADJ_Analisys Rev'!O36*0.014</f>
        <v>0</v>
      </c>
      <c r="F79" s="117">
        <f>IF($E$12="X",'ADJ_Analisys Rev'!O36*$G$11,0)</f>
        <v>0</v>
      </c>
      <c r="G79" s="116"/>
      <c r="H79" s="230"/>
      <c r="I79" s="117">
        <f t="shared" si="376"/>
        <v>0</v>
      </c>
      <c r="J79" s="361">
        <f t="shared" ref="J79" si="396">SUM(I79:I80)</f>
        <v>0</v>
      </c>
      <c r="K79" s="175">
        <f>'ADJ_Analisys Rev'!P36*0.062</f>
        <v>0</v>
      </c>
      <c r="L79" s="117">
        <f>'ADJ_Analisys Rev'!P36*0.0145</f>
        <v>0</v>
      </c>
      <c r="M79" s="117">
        <f>'ADJ_Analisys Rev'!P36*0.014</f>
        <v>0</v>
      </c>
      <c r="N79" s="117">
        <f>IF($E$12="X",'ADJ_Analisys Rev'!P36*$G$11,0)</f>
        <v>0</v>
      </c>
      <c r="O79" s="116"/>
      <c r="P79" s="116"/>
      <c r="Q79" s="117">
        <f t="shared" si="377"/>
        <v>0</v>
      </c>
      <c r="R79" s="363">
        <f t="shared" ref="R79" si="397">SUM(Q79:Q80)</f>
        <v>0</v>
      </c>
      <c r="S79" s="175">
        <f>'ADJ_Analisys Rev'!Q36*0.062</f>
        <v>0</v>
      </c>
      <c r="T79" s="117">
        <f>'ADJ_Analisys Rev'!Q36*0.0145</f>
        <v>0</v>
      </c>
      <c r="U79" s="117">
        <f>'ADJ_Analisys Rev'!Q36*0.014</f>
        <v>0</v>
      </c>
      <c r="V79" s="117">
        <f>IF($E$12="X",'ADJ_Analisys Rev'!Q36*$G$11,0)</f>
        <v>0</v>
      </c>
      <c r="W79" s="116"/>
      <c r="X79" s="116"/>
      <c r="Y79" s="117">
        <f t="shared" si="378"/>
        <v>0</v>
      </c>
      <c r="Z79" s="361">
        <f t="shared" ref="Z79" si="398">SUM(Y79:Y80)</f>
        <v>0</v>
      </c>
      <c r="AA79" s="241">
        <f>'ADJ_Analisys Rev'!R36*0.062</f>
        <v>0</v>
      </c>
      <c r="AB79" s="120">
        <f>'ADJ_Analisys Rev'!R36*0.0145</f>
        <v>0</v>
      </c>
      <c r="AC79" s="120">
        <f>'ADJ_Analisys Rev'!R36*0.014</f>
        <v>0</v>
      </c>
      <c r="AD79" s="120">
        <f>IF($E$12="X",'ADJ_Analisys Rev'!R36*$G$11,0)</f>
        <v>0</v>
      </c>
      <c r="AE79" s="116"/>
      <c r="AF79" s="116"/>
      <c r="AG79" s="117">
        <f t="shared" si="379"/>
        <v>0</v>
      </c>
      <c r="AH79" s="361">
        <f t="shared" ref="AH79" si="399">SUM(AG79:AG80)</f>
        <v>0</v>
      </c>
      <c r="AI79" s="176">
        <f>'ADJ_Analisys Rev'!S36*0.062</f>
        <v>0</v>
      </c>
      <c r="AJ79" s="117">
        <f>'ADJ_Analisys Rev'!S36*0.0145</f>
        <v>0</v>
      </c>
      <c r="AK79" s="117">
        <f>'ADJ_Analisys Rev'!S36*0.014</f>
        <v>0</v>
      </c>
      <c r="AL79" s="117">
        <f>IF( $E$12="X",'ADJ_Analisys Rev'!S36*$G$11,0)</f>
        <v>0</v>
      </c>
      <c r="AM79" s="116"/>
      <c r="AN79" s="116"/>
      <c r="AO79" s="117">
        <f t="shared" si="380"/>
        <v>0</v>
      </c>
      <c r="AP79" s="361">
        <f t="shared" ref="AP79" si="400">SUM(AO79:AO80)</f>
        <v>0</v>
      </c>
      <c r="AQ79" s="175">
        <f>'ADJ_Analisys Rev'!T36*0.062</f>
        <v>0</v>
      </c>
      <c r="AR79" s="117">
        <f>'ADJ_Analisys Rev'!T36*0.0145</f>
        <v>0</v>
      </c>
      <c r="AS79" s="117">
        <f>'ADJ_Analisys Rev'!T36*0.014</f>
        <v>0</v>
      </c>
      <c r="AT79" s="117">
        <f>IF($E$12="X",'ADJ_Analisys Rev'!T36*$G$11,0)</f>
        <v>0</v>
      </c>
      <c r="AU79" s="116"/>
      <c r="AV79" s="116"/>
      <c r="AW79" s="117">
        <f t="shared" si="381"/>
        <v>0</v>
      </c>
      <c r="AX79" s="361">
        <f t="shared" ref="AX79" si="401">SUM(AW79:AW80)</f>
        <v>0</v>
      </c>
      <c r="AY79" s="175">
        <f>'ADJ_Analisys Rev'!U36*0.062</f>
        <v>50.22</v>
      </c>
      <c r="AZ79" s="117">
        <f>'ADJ_Analisys Rev'!U36*0.0145</f>
        <v>11.745000000000001</v>
      </c>
      <c r="BA79" s="117">
        <f>'ADJ_Analisys Rev'!U36*0.014</f>
        <v>11.34</v>
      </c>
      <c r="BB79" s="117">
        <f>IF($E$12="X",'ADJ_Analisys Rev'!U36*$G$11,0)</f>
        <v>162</v>
      </c>
      <c r="BC79" s="116"/>
      <c r="BD79" s="116"/>
      <c r="BE79" s="117">
        <f t="shared" si="382"/>
        <v>235.30500000000001</v>
      </c>
      <c r="BF79" s="361">
        <f t="shared" ref="BF79" si="402">SUM(BE79:BE80)</f>
        <v>470.61</v>
      </c>
      <c r="BG79" s="175">
        <f>'ADJ_Analisys Rev'!V36*0.062</f>
        <v>0</v>
      </c>
      <c r="BH79" s="117">
        <f>'ADJ_Analisys Rev'!V36*0.0145</f>
        <v>0</v>
      </c>
      <c r="BI79" s="117">
        <f>'ADJ_Analisys Rev'!V36*0.014</f>
        <v>0</v>
      </c>
      <c r="BJ79" s="117">
        <f>IF($E$12="X",'ADJ_Analisys Rev'!V36*$G$11,0)</f>
        <v>0</v>
      </c>
      <c r="BK79" s="116"/>
      <c r="BL79" s="116"/>
      <c r="BM79" s="117">
        <f t="shared" si="383"/>
        <v>0</v>
      </c>
      <c r="BN79" s="361">
        <f t="shared" ref="BN79" si="403">SUM(BM79:BM80)</f>
        <v>0</v>
      </c>
      <c r="BO79" s="175">
        <f>'ADJ_Analisys Rev'!W36*0.062</f>
        <v>0</v>
      </c>
      <c r="BP79" s="117">
        <f>'ADJ_Analisys Rev'!W36*0.0145</f>
        <v>0</v>
      </c>
      <c r="BQ79" s="117">
        <f>'ADJ_Analisys Rev'!W36*0.014</f>
        <v>0</v>
      </c>
      <c r="BR79" s="117">
        <f>IF($E$12="X",'ADJ_Analisys Rev'!W36*$G$11,0)</f>
        <v>0</v>
      </c>
      <c r="BS79" s="116"/>
      <c r="BT79" s="116"/>
      <c r="BU79" s="117">
        <f t="shared" si="384"/>
        <v>0</v>
      </c>
      <c r="BV79" s="361">
        <f t="shared" ref="BV79" si="404">SUM(BU79:BU80)</f>
        <v>0</v>
      </c>
      <c r="BW79" s="175">
        <f>'ADJ_Analisys Rev'!X36*0.062</f>
        <v>0</v>
      </c>
      <c r="BX79" s="117">
        <f>'ADJ_Analisys Rev'!X36*0.0145</f>
        <v>0</v>
      </c>
      <c r="BY79" s="117">
        <f>'ADJ_Analisys Rev'!X36*0.014</f>
        <v>0</v>
      </c>
      <c r="BZ79" s="117">
        <f>IF($E$12="X",'ADJ_Analisys Rev'!X36*$G$11,0)</f>
        <v>0</v>
      </c>
      <c r="CA79" s="116"/>
      <c r="CB79" s="116"/>
      <c r="CC79" s="117">
        <f t="shared" si="385"/>
        <v>0</v>
      </c>
      <c r="CD79" s="361">
        <f t="shared" ref="CD79" si="405">SUM(CC79:CC80)</f>
        <v>0</v>
      </c>
    </row>
    <row r="80" spans="1:84" x14ac:dyDescent="0.3">
      <c r="A80" s="80" t="str">
        <f>'ADJ_Analisys Rev'!A37</f>
        <v>31-MAR-20</v>
      </c>
      <c r="B80" s="174" t="str">
        <f>'ADJ_Analisys Rev'!B37</f>
        <v>06 Semi-Month 2020</v>
      </c>
      <c r="C80" s="175">
        <f>'ADJ_Analisys Rev'!O37*0.062</f>
        <v>0</v>
      </c>
      <c r="D80" s="117">
        <f>'ADJ_Analisys Rev'!O37*0.0145</f>
        <v>0</v>
      </c>
      <c r="E80" s="117">
        <f>'ADJ_Analisys Rev'!O37*0.014</f>
        <v>0</v>
      </c>
      <c r="F80" s="117">
        <f>IF($E$12="X",'ADJ_Analisys Rev'!O37*$G$11,0)</f>
        <v>0</v>
      </c>
      <c r="G80" s="116"/>
      <c r="H80" s="230"/>
      <c r="I80" s="117">
        <f t="shared" si="376"/>
        <v>0</v>
      </c>
      <c r="J80" s="362"/>
      <c r="K80" s="175">
        <f>'ADJ_Analisys Rev'!P37*0.062</f>
        <v>0</v>
      </c>
      <c r="L80" s="117">
        <f>'ADJ_Analisys Rev'!P37*0.0145</f>
        <v>0</v>
      </c>
      <c r="M80" s="117">
        <f>'ADJ_Analisys Rev'!P37*0.014</f>
        <v>0</v>
      </c>
      <c r="N80" s="117">
        <f>IF($E$12="X",'ADJ_Analisys Rev'!P37*$G$11,0)</f>
        <v>0</v>
      </c>
      <c r="O80" s="116"/>
      <c r="P80" s="116"/>
      <c r="Q80" s="117">
        <f t="shared" si="377"/>
        <v>0</v>
      </c>
      <c r="R80" s="364"/>
      <c r="S80" s="175">
        <f>'ADJ_Analisys Rev'!Q37*0.062</f>
        <v>0</v>
      </c>
      <c r="T80" s="117">
        <f>'ADJ_Analisys Rev'!Q37*0.0145</f>
        <v>0</v>
      </c>
      <c r="U80" s="117">
        <f>'ADJ_Analisys Rev'!Q37*0.014</f>
        <v>0</v>
      </c>
      <c r="V80" s="117">
        <f>IF($E$12="X",'ADJ_Analisys Rev'!Q37*$G$11,0)</f>
        <v>0</v>
      </c>
      <c r="W80" s="116"/>
      <c r="X80" s="116"/>
      <c r="Y80" s="117">
        <f t="shared" si="378"/>
        <v>0</v>
      </c>
      <c r="Z80" s="362"/>
      <c r="AA80" s="241">
        <f>'ADJ_Analisys Rev'!R37*0.062</f>
        <v>0</v>
      </c>
      <c r="AB80" s="120">
        <f>'ADJ_Analisys Rev'!R37*0.0145</f>
        <v>0</v>
      </c>
      <c r="AC80" s="120">
        <f>'ADJ_Analisys Rev'!R37*0.014</f>
        <v>0</v>
      </c>
      <c r="AD80" s="120">
        <f>IF($E$12="X",'ADJ_Analisys Rev'!R37*$G$11,0)</f>
        <v>0</v>
      </c>
      <c r="AE80" s="116"/>
      <c r="AF80" s="116"/>
      <c r="AG80" s="117">
        <f t="shared" si="379"/>
        <v>0</v>
      </c>
      <c r="AH80" s="362"/>
      <c r="AI80" s="176">
        <f>'ADJ_Analisys Rev'!S37*0.062</f>
        <v>0</v>
      </c>
      <c r="AJ80" s="117">
        <f>'ADJ_Analisys Rev'!S37*0.0145</f>
        <v>0</v>
      </c>
      <c r="AK80" s="117">
        <f>'ADJ_Analisys Rev'!S37*0.014</f>
        <v>0</v>
      </c>
      <c r="AL80" s="117">
        <f>IF( $E$12="X",'ADJ_Analisys Rev'!S37*$G$11,0)</f>
        <v>0</v>
      </c>
      <c r="AM80" s="116"/>
      <c r="AN80" s="116"/>
      <c r="AO80" s="117">
        <f t="shared" si="380"/>
        <v>0</v>
      </c>
      <c r="AP80" s="362"/>
      <c r="AQ80" s="175">
        <f>'ADJ_Analisys Rev'!T37*0.062</f>
        <v>0</v>
      </c>
      <c r="AR80" s="117">
        <f>'ADJ_Analisys Rev'!T37*0.0145</f>
        <v>0</v>
      </c>
      <c r="AS80" s="117">
        <f>'ADJ_Analisys Rev'!T37*0.014</f>
        <v>0</v>
      </c>
      <c r="AT80" s="117">
        <f>IF($E$12="X",'ADJ_Analisys Rev'!T37*$G$11,0)</f>
        <v>0</v>
      </c>
      <c r="AU80" s="116"/>
      <c r="AV80" s="116"/>
      <c r="AW80" s="117">
        <f t="shared" si="381"/>
        <v>0</v>
      </c>
      <c r="AX80" s="362"/>
      <c r="AY80" s="175">
        <f>'ADJ_Analisys Rev'!U37*0.062</f>
        <v>50.22</v>
      </c>
      <c r="AZ80" s="117">
        <f>'ADJ_Analisys Rev'!U37*0.0145</f>
        <v>11.745000000000001</v>
      </c>
      <c r="BA80" s="117">
        <f>'ADJ_Analisys Rev'!U37*0.014</f>
        <v>11.34</v>
      </c>
      <c r="BB80" s="117">
        <f>IF($E$12="X",'ADJ_Analisys Rev'!U37*$G$11,0)</f>
        <v>162</v>
      </c>
      <c r="BC80" s="116"/>
      <c r="BD80" s="116"/>
      <c r="BE80" s="117">
        <f t="shared" si="382"/>
        <v>235.30500000000001</v>
      </c>
      <c r="BF80" s="362"/>
      <c r="BG80" s="175">
        <f>'ADJ_Analisys Rev'!V37*0.062</f>
        <v>0</v>
      </c>
      <c r="BH80" s="117">
        <f>'ADJ_Analisys Rev'!V37*0.0145</f>
        <v>0</v>
      </c>
      <c r="BI80" s="117">
        <f>'ADJ_Analisys Rev'!V37*0.014</f>
        <v>0</v>
      </c>
      <c r="BJ80" s="117">
        <f>IF($E$12="X",'ADJ_Analisys Rev'!V37*$G$11,0)</f>
        <v>0</v>
      </c>
      <c r="BK80" s="116"/>
      <c r="BL80" s="116"/>
      <c r="BM80" s="117">
        <f t="shared" si="383"/>
        <v>0</v>
      </c>
      <c r="BN80" s="362"/>
      <c r="BO80" s="175">
        <f>'ADJ_Analisys Rev'!W37*0.062</f>
        <v>0</v>
      </c>
      <c r="BP80" s="117">
        <f>'ADJ_Analisys Rev'!W37*0.0145</f>
        <v>0</v>
      </c>
      <c r="BQ80" s="117">
        <f>'ADJ_Analisys Rev'!W37*0.014</f>
        <v>0</v>
      </c>
      <c r="BR80" s="117">
        <f>IF($E$12="X",'ADJ_Analisys Rev'!W37*$G$11,0)</f>
        <v>0</v>
      </c>
      <c r="BS80" s="116"/>
      <c r="BT80" s="116"/>
      <c r="BU80" s="117">
        <f t="shared" si="384"/>
        <v>0</v>
      </c>
      <c r="BV80" s="362"/>
      <c r="BW80" s="175">
        <f>'ADJ_Analisys Rev'!X37*0.062</f>
        <v>0</v>
      </c>
      <c r="BX80" s="117">
        <f>'ADJ_Analisys Rev'!X37*0.0145</f>
        <v>0</v>
      </c>
      <c r="BY80" s="117">
        <f>'ADJ_Analisys Rev'!X37*0.014</f>
        <v>0</v>
      </c>
      <c r="BZ80" s="117">
        <f>IF($E$12="X",'ADJ_Analisys Rev'!X37*$G$11,0)</f>
        <v>0</v>
      </c>
      <c r="CA80" s="116"/>
      <c r="CB80" s="116"/>
      <c r="CC80" s="117">
        <f t="shared" si="385"/>
        <v>0</v>
      </c>
      <c r="CD80" s="362"/>
    </row>
    <row r="81" spans="1:82" x14ac:dyDescent="0.3">
      <c r="A81" s="80" t="str">
        <f>'ADJ_Analisys Rev'!A38</f>
        <v>15-APR-20</v>
      </c>
      <c r="B81" s="174" t="str">
        <f>'ADJ_Analisys Rev'!B38</f>
        <v>07 Semi-Month 2020</v>
      </c>
      <c r="C81" s="175">
        <f>'ADJ_Analisys Rev'!O38*0.062</f>
        <v>0</v>
      </c>
      <c r="D81" s="117">
        <f>'ADJ_Analisys Rev'!O38*0.0145</f>
        <v>0</v>
      </c>
      <c r="E81" s="117">
        <f>'ADJ_Analisys Rev'!O38*0.014</f>
        <v>0</v>
      </c>
      <c r="F81" s="117">
        <f>IF($E$12="X",'ADJ_Analisys Rev'!O38*$G$11,0)</f>
        <v>0</v>
      </c>
      <c r="G81" s="116"/>
      <c r="H81" s="230"/>
      <c r="I81" s="117">
        <f t="shared" si="376"/>
        <v>0</v>
      </c>
      <c r="J81" s="361">
        <f t="shared" ref="J81" si="406">SUM(I81:I82)</f>
        <v>0</v>
      </c>
      <c r="K81" s="175">
        <f>'ADJ_Analisys Rev'!P38*0.062</f>
        <v>0</v>
      </c>
      <c r="L81" s="117">
        <f>'ADJ_Analisys Rev'!P38*0.0145</f>
        <v>0</v>
      </c>
      <c r="M81" s="117">
        <f>'ADJ_Analisys Rev'!P38*0.014</f>
        <v>0</v>
      </c>
      <c r="N81" s="117">
        <f>IF($E$12="X",'ADJ_Analisys Rev'!P38*$G$11,0)</f>
        <v>0</v>
      </c>
      <c r="O81" s="116"/>
      <c r="P81" s="116"/>
      <c r="Q81" s="117">
        <f t="shared" si="377"/>
        <v>0</v>
      </c>
      <c r="R81" s="363">
        <f t="shared" ref="R81" si="407">SUM(Q81:Q82)</f>
        <v>0</v>
      </c>
      <c r="S81" s="175">
        <f>'ADJ_Analisys Rev'!Q38*0.062</f>
        <v>0</v>
      </c>
      <c r="T81" s="117">
        <f>'ADJ_Analisys Rev'!Q38*0.0145</f>
        <v>0</v>
      </c>
      <c r="U81" s="117">
        <f>'ADJ_Analisys Rev'!Q38*0.014</f>
        <v>0</v>
      </c>
      <c r="V81" s="117">
        <f>IF($E$12="X",'ADJ_Analisys Rev'!Q38*$G$11,0)</f>
        <v>0</v>
      </c>
      <c r="W81" s="116"/>
      <c r="X81" s="116"/>
      <c r="Y81" s="117">
        <f t="shared" si="378"/>
        <v>0</v>
      </c>
      <c r="Z81" s="361">
        <f t="shared" ref="Z81" si="408">SUM(Y81:Y82)</f>
        <v>0</v>
      </c>
      <c r="AA81" s="241">
        <f>'ADJ_Analisys Rev'!R38*0.062</f>
        <v>0</v>
      </c>
      <c r="AB81" s="120">
        <f>'ADJ_Analisys Rev'!R38*0.0145</f>
        <v>0</v>
      </c>
      <c r="AC81" s="120">
        <f>'ADJ_Analisys Rev'!R38*0.014</f>
        <v>0</v>
      </c>
      <c r="AD81" s="120">
        <f>IF($E$12="X",'ADJ_Analisys Rev'!R38*$G$11,0)</f>
        <v>0</v>
      </c>
      <c r="AE81" s="116"/>
      <c r="AF81" s="116"/>
      <c r="AG81" s="117">
        <f t="shared" si="379"/>
        <v>0</v>
      </c>
      <c r="AH81" s="361">
        <f t="shared" ref="AH81" si="409">SUM(AG81:AG82)</f>
        <v>0</v>
      </c>
      <c r="AI81" s="176">
        <f>'ADJ_Analisys Rev'!S38*0.062</f>
        <v>0</v>
      </c>
      <c r="AJ81" s="117">
        <f>'ADJ_Analisys Rev'!S38*0.0145</f>
        <v>0</v>
      </c>
      <c r="AK81" s="117">
        <f>'ADJ_Analisys Rev'!S38*0.014</f>
        <v>0</v>
      </c>
      <c r="AL81" s="117">
        <f>IF( $E$12="X",'ADJ_Analisys Rev'!S38*$G$11,0)</f>
        <v>0</v>
      </c>
      <c r="AM81" s="116"/>
      <c r="AN81" s="116"/>
      <c r="AO81" s="117">
        <f t="shared" si="380"/>
        <v>0</v>
      </c>
      <c r="AP81" s="361">
        <f t="shared" ref="AP81" si="410">SUM(AO81:AO82)</f>
        <v>0</v>
      </c>
      <c r="AQ81" s="175">
        <f>'ADJ_Analisys Rev'!T38*0.062</f>
        <v>0</v>
      </c>
      <c r="AR81" s="117">
        <f>'ADJ_Analisys Rev'!T38*0.0145</f>
        <v>0</v>
      </c>
      <c r="AS81" s="117">
        <f>'ADJ_Analisys Rev'!T38*0.014</f>
        <v>0</v>
      </c>
      <c r="AT81" s="117">
        <f>IF($E$12="X",'ADJ_Analisys Rev'!T38*$G$11,0)</f>
        <v>0</v>
      </c>
      <c r="AU81" s="116"/>
      <c r="AV81" s="116"/>
      <c r="AW81" s="117">
        <f t="shared" si="381"/>
        <v>0</v>
      </c>
      <c r="AX81" s="361">
        <f t="shared" ref="AX81" si="411">SUM(AW81:AW82)</f>
        <v>0</v>
      </c>
      <c r="AY81" s="175">
        <f>'ADJ_Analisys Rev'!U38*0.062</f>
        <v>0</v>
      </c>
      <c r="AZ81" s="117">
        <f>'ADJ_Analisys Rev'!U38*0.0145</f>
        <v>0</v>
      </c>
      <c r="BA81" s="117">
        <f>'ADJ_Analisys Rev'!U38*0.014</f>
        <v>0</v>
      </c>
      <c r="BB81" s="117">
        <f>IF($E$12="X",'ADJ_Analisys Rev'!U38*$G$11,0)</f>
        <v>0</v>
      </c>
      <c r="BC81" s="116"/>
      <c r="BD81" s="116"/>
      <c r="BE81" s="117">
        <f t="shared" si="382"/>
        <v>0</v>
      </c>
      <c r="BF81" s="361">
        <f t="shared" ref="BF81" si="412">SUM(BE81:BE82)</f>
        <v>0</v>
      </c>
      <c r="BG81" s="175">
        <f>'ADJ_Analisys Rev'!V38*0.062</f>
        <v>62</v>
      </c>
      <c r="BH81" s="117">
        <f>'ADJ_Analisys Rev'!V38*0.0145</f>
        <v>14.5</v>
      </c>
      <c r="BI81" s="117">
        <f>'ADJ_Analisys Rev'!V38*0.014</f>
        <v>14</v>
      </c>
      <c r="BJ81" s="117">
        <f>IF($E$12="X",'ADJ_Analisys Rev'!V38*$G$11,0)</f>
        <v>200</v>
      </c>
      <c r="BK81" s="116"/>
      <c r="BL81" s="116"/>
      <c r="BM81" s="117">
        <f t="shared" si="383"/>
        <v>290.5</v>
      </c>
      <c r="BN81" s="361">
        <f t="shared" ref="BN81" si="413">SUM(BM81:BM82)</f>
        <v>581</v>
      </c>
      <c r="BO81" s="175">
        <f>'ADJ_Analisys Rev'!W38*0.062</f>
        <v>0</v>
      </c>
      <c r="BP81" s="117">
        <f>'ADJ_Analisys Rev'!W38*0.0145</f>
        <v>0</v>
      </c>
      <c r="BQ81" s="117">
        <f>'ADJ_Analisys Rev'!W38*0.014</f>
        <v>0</v>
      </c>
      <c r="BR81" s="117">
        <f>IF($E$12="X",'ADJ_Analisys Rev'!W38*$G$11,0)</f>
        <v>0</v>
      </c>
      <c r="BS81" s="116"/>
      <c r="BT81" s="116"/>
      <c r="BU81" s="117">
        <f t="shared" si="384"/>
        <v>0</v>
      </c>
      <c r="BV81" s="361">
        <f t="shared" ref="BV81" si="414">SUM(BU81:BU82)</f>
        <v>0</v>
      </c>
      <c r="BW81" s="175">
        <f>'ADJ_Analisys Rev'!X38*0.062</f>
        <v>0</v>
      </c>
      <c r="BX81" s="117">
        <f>'ADJ_Analisys Rev'!X38*0.0145</f>
        <v>0</v>
      </c>
      <c r="BY81" s="117">
        <f>'ADJ_Analisys Rev'!X38*0.014</f>
        <v>0</v>
      </c>
      <c r="BZ81" s="117">
        <f>IF($E$12="X",'ADJ_Analisys Rev'!X38*$G$11,0)</f>
        <v>0</v>
      </c>
      <c r="CA81" s="116"/>
      <c r="CB81" s="116"/>
      <c r="CC81" s="117">
        <f t="shared" si="385"/>
        <v>0</v>
      </c>
      <c r="CD81" s="361">
        <f t="shared" ref="CD81" si="415">SUM(CC81:CC82)</f>
        <v>0</v>
      </c>
    </row>
    <row r="82" spans="1:82" x14ac:dyDescent="0.3">
      <c r="A82" s="80" t="str">
        <f>'ADJ_Analisys Rev'!A39</f>
        <v>30-APR-20</v>
      </c>
      <c r="B82" s="174" t="str">
        <f>'ADJ_Analisys Rev'!B39</f>
        <v>08 Semi-Month 2020</v>
      </c>
      <c r="C82" s="175">
        <f>'ADJ_Analisys Rev'!O39*0.062</f>
        <v>0</v>
      </c>
      <c r="D82" s="117">
        <f>'ADJ_Analisys Rev'!O39*0.0145</f>
        <v>0</v>
      </c>
      <c r="E82" s="117">
        <f>'ADJ_Analisys Rev'!O39*0.014</f>
        <v>0</v>
      </c>
      <c r="F82" s="117">
        <f>IF($E$12="X",'ADJ_Analisys Rev'!O39*$G$11,0)</f>
        <v>0</v>
      </c>
      <c r="G82" s="116"/>
      <c r="H82" s="230"/>
      <c r="I82" s="117">
        <f t="shared" si="376"/>
        <v>0</v>
      </c>
      <c r="J82" s="362"/>
      <c r="K82" s="175">
        <f>'ADJ_Analisys Rev'!P39*0.062</f>
        <v>0</v>
      </c>
      <c r="L82" s="117">
        <f>'ADJ_Analisys Rev'!P39*0.0145</f>
        <v>0</v>
      </c>
      <c r="M82" s="117">
        <f>'ADJ_Analisys Rev'!P39*0.014</f>
        <v>0</v>
      </c>
      <c r="N82" s="117">
        <f>IF($E$12="X",'ADJ_Analisys Rev'!P39*$G$11,0)</f>
        <v>0</v>
      </c>
      <c r="O82" s="116"/>
      <c r="P82" s="116"/>
      <c r="Q82" s="117">
        <f t="shared" si="377"/>
        <v>0</v>
      </c>
      <c r="R82" s="364"/>
      <c r="S82" s="175">
        <f>'ADJ_Analisys Rev'!Q39*0.062</f>
        <v>0</v>
      </c>
      <c r="T82" s="117">
        <f>'ADJ_Analisys Rev'!Q39*0.0145</f>
        <v>0</v>
      </c>
      <c r="U82" s="117">
        <f>'ADJ_Analisys Rev'!Q39*0.014</f>
        <v>0</v>
      </c>
      <c r="V82" s="117">
        <f>IF($E$12="X",'ADJ_Analisys Rev'!Q39*$G$11,0)</f>
        <v>0</v>
      </c>
      <c r="W82" s="116"/>
      <c r="X82" s="116"/>
      <c r="Y82" s="117">
        <f t="shared" si="378"/>
        <v>0</v>
      </c>
      <c r="Z82" s="362"/>
      <c r="AA82" s="241">
        <f>'ADJ_Analisys Rev'!R39*0.062</f>
        <v>0</v>
      </c>
      <c r="AB82" s="120">
        <f>'ADJ_Analisys Rev'!R39*0.0145</f>
        <v>0</v>
      </c>
      <c r="AC82" s="120">
        <f>'ADJ_Analisys Rev'!R39*0.014</f>
        <v>0</v>
      </c>
      <c r="AD82" s="120">
        <f>IF($E$12="X",'ADJ_Analisys Rev'!R39*$G$11,0)</f>
        <v>0</v>
      </c>
      <c r="AE82" s="116"/>
      <c r="AF82" s="116"/>
      <c r="AG82" s="117">
        <f t="shared" si="379"/>
        <v>0</v>
      </c>
      <c r="AH82" s="362"/>
      <c r="AI82" s="176">
        <f>'ADJ_Analisys Rev'!S39*0.062</f>
        <v>0</v>
      </c>
      <c r="AJ82" s="117">
        <f>'ADJ_Analisys Rev'!S39*0.0145</f>
        <v>0</v>
      </c>
      <c r="AK82" s="117">
        <f>'ADJ_Analisys Rev'!S39*0.014</f>
        <v>0</v>
      </c>
      <c r="AL82" s="117">
        <f>IF( $E$12="X",'ADJ_Analisys Rev'!S39*$G$11,0)</f>
        <v>0</v>
      </c>
      <c r="AM82" s="116"/>
      <c r="AN82" s="116"/>
      <c r="AO82" s="117">
        <f t="shared" si="380"/>
        <v>0</v>
      </c>
      <c r="AP82" s="362"/>
      <c r="AQ82" s="175">
        <f>'ADJ_Analisys Rev'!T39*0.062</f>
        <v>0</v>
      </c>
      <c r="AR82" s="117">
        <f>'ADJ_Analisys Rev'!T39*0.0145</f>
        <v>0</v>
      </c>
      <c r="AS82" s="117">
        <f>'ADJ_Analisys Rev'!T39*0.014</f>
        <v>0</v>
      </c>
      <c r="AT82" s="117">
        <f>IF($E$12="X",'ADJ_Analisys Rev'!T39*$G$11,0)</f>
        <v>0</v>
      </c>
      <c r="AU82" s="116"/>
      <c r="AV82" s="116"/>
      <c r="AW82" s="117">
        <f t="shared" si="381"/>
        <v>0</v>
      </c>
      <c r="AX82" s="362"/>
      <c r="AY82" s="175">
        <f>'ADJ_Analisys Rev'!U39*0.062</f>
        <v>0</v>
      </c>
      <c r="AZ82" s="117">
        <f>'ADJ_Analisys Rev'!U39*0.0145</f>
        <v>0</v>
      </c>
      <c r="BA82" s="117">
        <f>'ADJ_Analisys Rev'!U39*0.014</f>
        <v>0</v>
      </c>
      <c r="BB82" s="117">
        <f>IF($E$12="X",'ADJ_Analisys Rev'!U39*$G$11,0)</f>
        <v>0</v>
      </c>
      <c r="BC82" s="116"/>
      <c r="BD82" s="116"/>
      <c r="BE82" s="117">
        <f t="shared" si="382"/>
        <v>0</v>
      </c>
      <c r="BF82" s="362"/>
      <c r="BG82" s="175">
        <f>'ADJ_Analisys Rev'!V39*0.062</f>
        <v>62</v>
      </c>
      <c r="BH82" s="117">
        <f>'ADJ_Analisys Rev'!V39*0.0145</f>
        <v>14.5</v>
      </c>
      <c r="BI82" s="117">
        <f>'ADJ_Analisys Rev'!V39*0.014</f>
        <v>14</v>
      </c>
      <c r="BJ82" s="117">
        <f>IF($E$12="X",'ADJ_Analisys Rev'!V39*$G$11,0)</f>
        <v>200</v>
      </c>
      <c r="BK82" s="116"/>
      <c r="BL82" s="116"/>
      <c r="BM82" s="117">
        <f t="shared" si="383"/>
        <v>290.5</v>
      </c>
      <c r="BN82" s="362"/>
      <c r="BO82" s="175">
        <f>'ADJ_Analisys Rev'!W39*0.062</f>
        <v>0</v>
      </c>
      <c r="BP82" s="117">
        <f>'ADJ_Analisys Rev'!W39*0.0145</f>
        <v>0</v>
      </c>
      <c r="BQ82" s="117">
        <f>'ADJ_Analisys Rev'!W39*0.014</f>
        <v>0</v>
      </c>
      <c r="BR82" s="117">
        <f>IF($E$12="X",'ADJ_Analisys Rev'!W39*$G$11,0)</f>
        <v>0</v>
      </c>
      <c r="BS82" s="116"/>
      <c r="BT82" s="116"/>
      <c r="BU82" s="117">
        <f t="shared" si="384"/>
        <v>0</v>
      </c>
      <c r="BV82" s="362"/>
      <c r="BW82" s="175">
        <f>'ADJ_Analisys Rev'!X39*0.062</f>
        <v>0</v>
      </c>
      <c r="BX82" s="117">
        <f>'ADJ_Analisys Rev'!X39*0.0145</f>
        <v>0</v>
      </c>
      <c r="BY82" s="117">
        <f>'ADJ_Analisys Rev'!X39*0.014</f>
        <v>0</v>
      </c>
      <c r="BZ82" s="117">
        <f>IF($E$12="X",'ADJ_Analisys Rev'!X39*$G$11,0)</f>
        <v>0</v>
      </c>
      <c r="CA82" s="116"/>
      <c r="CB82" s="116"/>
      <c r="CC82" s="117">
        <f t="shared" si="385"/>
        <v>0</v>
      </c>
      <c r="CD82" s="362"/>
    </row>
    <row r="83" spans="1:82" x14ac:dyDescent="0.3">
      <c r="A83" s="80" t="str">
        <f>'ADJ_Analisys Rev'!A40</f>
        <v>15-MAY-20</v>
      </c>
      <c r="B83" s="174" t="str">
        <f>'ADJ_Analisys Rev'!B40</f>
        <v>09 Semi-Month 2020</v>
      </c>
      <c r="C83" s="175">
        <f>'ADJ_Analisys Rev'!O40*0.062</f>
        <v>0</v>
      </c>
      <c r="D83" s="117">
        <f>'ADJ_Analisys Rev'!O40*0.0145</f>
        <v>0</v>
      </c>
      <c r="E83" s="117">
        <f>'ADJ_Analisys Rev'!O40*0.014</f>
        <v>0</v>
      </c>
      <c r="F83" s="117">
        <f>IF($E$12="X",'ADJ_Analisys Rev'!O40*$G$11,0)</f>
        <v>0</v>
      </c>
      <c r="G83" s="116"/>
      <c r="H83" s="230"/>
      <c r="I83" s="117">
        <f t="shared" si="376"/>
        <v>0</v>
      </c>
      <c r="J83" s="361">
        <f t="shared" ref="J83" si="416">SUM(I83:I84)</f>
        <v>0</v>
      </c>
      <c r="K83" s="175">
        <f>'ADJ_Analisys Rev'!P40*0.062</f>
        <v>0</v>
      </c>
      <c r="L83" s="117">
        <f>'ADJ_Analisys Rev'!P40*0.0145</f>
        <v>0</v>
      </c>
      <c r="M83" s="117">
        <f>'ADJ_Analisys Rev'!P40*0.014</f>
        <v>0</v>
      </c>
      <c r="N83" s="117">
        <f>IF($E$12="X",'ADJ_Analisys Rev'!P40*$G$11,0)</f>
        <v>0</v>
      </c>
      <c r="O83" s="116"/>
      <c r="P83" s="116"/>
      <c r="Q83" s="117">
        <f t="shared" si="377"/>
        <v>0</v>
      </c>
      <c r="R83" s="363">
        <f t="shared" ref="R83" si="417">SUM(Q83:Q84)</f>
        <v>0</v>
      </c>
      <c r="S83" s="175">
        <f>'ADJ_Analisys Rev'!Q40*0.062</f>
        <v>0</v>
      </c>
      <c r="T83" s="117">
        <f>'ADJ_Analisys Rev'!Q40*0.0145</f>
        <v>0</v>
      </c>
      <c r="U83" s="117">
        <f>'ADJ_Analisys Rev'!Q40*0.014</f>
        <v>0</v>
      </c>
      <c r="V83" s="117">
        <f>IF($E$12="X",'ADJ_Analisys Rev'!Q40*$G$11,0)</f>
        <v>0</v>
      </c>
      <c r="W83" s="116"/>
      <c r="X83" s="116"/>
      <c r="Y83" s="117">
        <f t="shared" si="378"/>
        <v>0</v>
      </c>
      <c r="Z83" s="361">
        <f t="shared" ref="Z83" si="418">SUM(Y83:Y84)</f>
        <v>0</v>
      </c>
      <c r="AA83" s="241">
        <f>'ADJ_Analisys Rev'!R40*0.062</f>
        <v>0</v>
      </c>
      <c r="AB83" s="120">
        <f>'ADJ_Analisys Rev'!R40*0.0145</f>
        <v>0</v>
      </c>
      <c r="AC83" s="120">
        <f>'ADJ_Analisys Rev'!R40*0.014</f>
        <v>0</v>
      </c>
      <c r="AD83" s="120">
        <f>IF($E$12="X",'ADJ_Analisys Rev'!R40*$G$11,0)</f>
        <v>0</v>
      </c>
      <c r="AE83" s="116"/>
      <c r="AF83" s="116"/>
      <c r="AG83" s="117">
        <f t="shared" si="379"/>
        <v>0</v>
      </c>
      <c r="AH83" s="361">
        <f t="shared" ref="AH83" si="419">SUM(AG83:AG84)</f>
        <v>0</v>
      </c>
      <c r="AI83" s="176">
        <f>'ADJ_Analisys Rev'!S40*0.062</f>
        <v>0</v>
      </c>
      <c r="AJ83" s="117">
        <f>'ADJ_Analisys Rev'!S40*0.0145</f>
        <v>0</v>
      </c>
      <c r="AK83" s="117">
        <f>'ADJ_Analisys Rev'!S40*0.014</f>
        <v>0</v>
      </c>
      <c r="AL83" s="117">
        <f>IF( $E$12="X",'ADJ_Analisys Rev'!S40*$G$11,0)</f>
        <v>0</v>
      </c>
      <c r="AM83" s="116"/>
      <c r="AN83" s="116"/>
      <c r="AO83" s="117">
        <f t="shared" si="380"/>
        <v>0</v>
      </c>
      <c r="AP83" s="361">
        <f t="shared" ref="AP83" si="420">SUM(AO83:AO84)</f>
        <v>0</v>
      </c>
      <c r="AQ83" s="175">
        <f>'ADJ_Analisys Rev'!T40*0.062</f>
        <v>0</v>
      </c>
      <c r="AR83" s="117">
        <f>'ADJ_Analisys Rev'!T40*0.0145</f>
        <v>0</v>
      </c>
      <c r="AS83" s="117">
        <f>'ADJ_Analisys Rev'!T40*0.014</f>
        <v>0</v>
      </c>
      <c r="AT83" s="117">
        <f>IF($E$12="X",'ADJ_Analisys Rev'!T40*$G$11,0)</f>
        <v>0</v>
      </c>
      <c r="AU83" s="116"/>
      <c r="AV83" s="116"/>
      <c r="AW83" s="117">
        <f t="shared" si="381"/>
        <v>0</v>
      </c>
      <c r="AX83" s="361">
        <f t="shared" ref="AX83" si="421">SUM(AW83:AW84)</f>
        <v>0</v>
      </c>
      <c r="AY83" s="175">
        <f>'ADJ_Analisys Rev'!U40*0.062</f>
        <v>0</v>
      </c>
      <c r="AZ83" s="117">
        <f>'ADJ_Analisys Rev'!U40*0.0145</f>
        <v>0</v>
      </c>
      <c r="BA83" s="117">
        <f>'ADJ_Analisys Rev'!U40*0.014</f>
        <v>0</v>
      </c>
      <c r="BB83" s="117">
        <f>IF($E$12="X",'ADJ_Analisys Rev'!U40*$G$11,0)</f>
        <v>0</v>
      </c>
      <c r="BC83" s="116"/>
      <c r="BD83" s="116"/>
      <c r="BE83" s="117">
        <f t="shared" si="382"/>
        <v>0</v>
      </c>
      <c r="BF83" s="361">
        <f t="shared" ref="BF83" si="422">SUM(BE83:BE84)</f>
        <v>0</v>
      </c>
      <c r="BG83" s="175">
        <f>'ADJ_Analisys Rev'!V40*0.062</f>
        <v>0</v>
      </c>
      <c r="BH83" s="117">
        <f>'ADJ_Analisys Rev'!V40*0.0145</f>
        <v>0</v>
      </c>
      <c r="BI83" s="117">
        <f>'ADJ_Analisys Rev'!V40*0.014</f>
        <v>0</v>
      </c>
      <c r="BJ83" s="117">
        <f>IF($E$12="X",'ADJ_Analisys Rev'!V40*$G$11,0)</f>
        <v>0</v>
      </c>
      <c r="BK83" s="116"/>
      <c r="BL83" s="116"/>
      <c r="BM83" s="117">
        <f t="shared" si="383"/>
        <v>0</v>
      </c>
      <c r="BN83" s="361">
        <f t="shared" ref="BN83" si="423">SUM(BM83:BM84)</f>
        <v>0</v>
      </c>
      <c r="BO83" s="175">
        <f>'ADJ_Analisys Rev'!W40*0.062</f>
        <v>55.8</v>
      </c>
      <c r="BP83" s="117">
        <f>'ADJ_Analisys Rev'!W40*0.0145</f>
        <v>13.05</v>
      </c>
      <c r="BQ83" s="117">
        <f>'ADJ_Analisys Rev'!W40*0.014</f>
        <v>12.6</v>
      </c>
      <c r="BR83" s="117">
        <f>IF($E$12="X",'ADJ_Analisys Rev'!W40*$G$11,0)</f>
        <v>180</v>
      </c>
      <c r="BS83" s="116"/>
      <c r="BT83" s="116"/>
      <c r="BU83" s="117">
        <f t="shared" si="384"/>
        <v>261.45</v>
      </c>
      <c r="BV83" s="361">
        <f t="shared" ref="BV83" si="424">SUM(BU83:BU84)</f>
        <v>522.9</v>
      </c>
      <c r="BW83" s="175">
        <f>'ADJ_Analisys Rev'!X40*0.062</f>
        <v>0</v>
      </c>
      <c r="BX83" s="117">
        <f>'ADJ_Analisys Rev'!X40*0.0145</f>
        <v>0</v>
      </c>
      <c r="BY83" s="117">
        <f>'ADJ_Analisys Rev'!X40*0.014</f>
        <v>0</v>
      </c>
      <c r="BZ83" s="117">
        <f>IF($E$12="X",'ADJ_Analisys Rev'!X40*$G$11,0)</f>
        <v>0</v>
      </c>
      <c r="CA83" s="116"/>
      <c r="CB83" s="116"/>
      <c r="CC83" s="117">
        <f t="shared" si="385"/>
        <v>0</v>
      </c>
      <c r="CD83" s="361">
        <f t="shared" ref="CD83" si="425">SUM(CC83:CC84)</f>
        <v>0</v>
      </c>
    </row>
    <row r="84" spans="1:82" x14ac:dyDescent="0.3">
      <c r="A84" s="80" t="str">
        <f>'ADJ_Analisys Rev'!A41</f>
        <v>31-MAY-20</v>
      </c>
      <c r="B84" s="174" t="str">
        <f>'ADJ_Analisys Rev'!B41</f>
        <v>10 Semi-Month 2020</v>
      </c>
      <c r="C84" s="175">
        <f>'ADJ_Analisys Rev'!O41*0.062</f>
        <v>0</v>
      </c>
      <c r="D84" s="117">
        <f>'ADJ_Analisys Rev'!O41*0.0145</f>
        <v>0</v>
      </c>
      <c r="E84" s="117">
        <f>'ADJ_Analisys Rev'!O41*0.014</f>
        <v>0</v>
      </c>
      <c r="F84" s="117">
        <f>IF($E$12="X",'ADJ_Analisys Rev'!O41*$G$11,0)</f>
        <v>0</v>
      </c>
      <c r="G84" s="116"/>
      <c r="H84" s="230"/>
      <c r="I84" s="117">
        <f t="shared" si="376"/>
        <v>0</v>
      </c>
      <c r="J84" s="362"/>
      <c r="K84" s="175">
        <f>'ADJ_Analisys Rev'!P41*0.062</f>
        <v>0</v>
      </c>
      <c r="L84" s="117">
        <f>'ADJ_Analisys Rev'!P41*0.0145</f>
        <v>0</v>
      </c>
      <c r="M84" s="117">
        <f>'ADJ_Analisys Rev'!P41*0.014</f>
        <v>0</v>
      </c>
      <c r="N84" s="117">
        <f>IF($E$12="X",'ADJ_Analisys Rev'!P41*$G$11,0)</f>
        <v>0</v>
      </c>
      <c r="O84" s="116"/>
      <c r="P84" s="116"/>
      <c r="Q84" s="117">
        <f t="shared" si="377"/>
        <v>0</v>
      </c>
      <c r="R84" s="364"/>
      <c r="S84" s="175">
        <f>'ADJ_Analisys Rev'!Q41*0.062</f>
        <v>0</v>
      </c>
      <c r="T84" s="117">
        <f>'ADJ_Analisys Rev'!Q41*0.0145</f>
        <v>0</v>
      </c>
      <c r="U84" s="117">
        <f>'ADJ_Analisys Rev'!Q41*0.014</f>
        <v>0</v>
      </c>
      <c r="V84" s="117">
        <f>IF($E$12="X",'ADJ_Analisys Rev'!Q41*$G$11,0)</f>
        <v>0</v>
      </c>
      <c r="W84" s="116"/>
      <c r="X84" s="116"/>
      <c r="Y84" s="117">
        <f t="shared" si="378"/>
        <v>0</v>
      </c>
      <c r="Z84" s="362"/>
      <c r="AA84" s="241">
        <f>'ADJ_Analisys Rev'!R41*0.062</f>
        <v>0</v>
      </c>
      <c r="AB84" s="120">
        <f>'ADJ_Analisys Rev'!R41*0.0145</f>
        <v>0</v>
      </c>
      <c r="AC84" s="120">
        <f>'ADJ_Analisys Rev'!R41*0.014</f>
        <v>0</v>
      </c>
      <c r="AD84" s="120">
        <f>IF($E$12="X",'ADJ_Analisys Rev'!R41*$G$11,0)</f>
        <v>0</v>
      </c>
      <c r="AE84" s="116"/>
      <c r="AF84" s="116"/>
      <c r="AG84" s="117">
        <f t="shared" si="379"/>
        <v>0</v>
      </c>
      <c r="AH84" s="362"/>
      <c r="AI84" s="176">
        <f>'ADJ_Analisys Rev'!S41*0.062</f>
        <v>0</v>
      </c>
      <c r="AJ84" s="117">
        <f>'ADJ_Analisys Rev'!S41*0.0145</f>
        <v>0</v>
      </c>
      <c r="AK84" s="117">
        <f>'ADJ_Analisys Rev'!S41*0.014</f>
        <v>0</v>
      </c>
      <c r="AL84" s="117">
        <f>IF( $E$12="X",'ADJ_Analisys Rev'!S41*$G$11,0)</f>
        <v>0</v>
      </c>
      <c r="AM84" s="116"/>
      <c r="AN84" s="116"/>
      <c r="AO84" s="117">
        <f t="shared" si="380"/>
        <v>0</v>
      </c>
      <c r="AP84" s="362"/>
      <c r="AQ84" s="175">
        <f>'ADJ_Analisys Rev'!T41*0.062</f>
        <v>0</v>
      </c>
      <c r="AR84" s="117">
        <f>'ADJ_Analisys Rev'!T41*0.0145</f>
        <v>0</v>
      </c>
      <c r="AS84" s="117">
        <f>'ADJ_Analisys Rev'!T41*0.014</f>
        <v>0</v>
      </c>
      <c r="AT84" s="117">
        <f>IF($E$12="X",'ADJ_Analisys Rev'!T41*$G$11,0)</f>
        <v>0</v>
      </c>
      <c r="AU84" s="116"/>
      <c r="AV84" s="116"/>
      <c r="AW84" s="117">
        <f t="shared" si="381"/>
        <v>0</v>
      </c>
      <c r="AX84" s="362"/>
      <c r="AY84" s="175">
        <f>'ADJ_Analisys Rev'!U41*0.062</f>
        <v>0</v>
      </c>
      <c r="AZ84" s="117">
        <f>'ADJ_Analisys Rev'!U41*0.0145</f>
        <v>0</v>
      </c>
      <c r="BA84" s="117">
        <f>'ADJ_Analisys Rev'!U41*0.014</f>
        <v>0</v>
      </c>
      <c r="BB84" s="117">
        <f>IF($E$12="X",'ADJ_Analisys Rev'!U41*$G$11,0)</f>
        <v>0</v>
      </c>
      <c r="BC84" s="116"/>
      <c r="BD84" s="116"/>
      <c r="BE84" s="117">
        <f t="shared" si="382"/>
        <v>0</v>
      </c>
      <c r="BF84" s="362"/>
      <c r="BG84" s="175">
        <f>'ADJ_Analisys Rev'!V41*0.062</f>
        <v>0</v>
      </c>
      <c r="BH84" s="117">
        <f>'ADJ_Analisys Rev'!V41*0.0145</f>
        <v>0</v>
      </c>
      <c r="BI84" s="117">
        <f>'ADJ_Analisys Rev'!V41*0.014</f>
        <v>0</v>
      </c>
      <c r="BJ84" s="117">
        <f>IF($E$12="X",'ADJ_Analisys Rev'!V41*$G$11,0)</f>
        <v>0</v>
      </c>
      <c r="BK84" s="116"/>
      <c r="BL84" s="116"/>
      <c r="BM84" s="117">
        <f t="shared" si="383"/>
        <v>0</v>
      </c>
      <c r="BN84" s="362"/>
      <c r="BO84" s="175">
        <f>'ADJ_Analisys Rev'!W41*0.062</f>
        <v>55.8</v>
      </c>
      <c r="BP84" s="117">
        <f>'ADJ_Analisys Rev'!W41*0.0145</f>
        <v>13.05</v>
      </c>
      <c r="BQ84" s="117">
        <f>'ADJ_Analisys Rev'!W41*0.014</f>
        <v>12.6</v>
      </c>
      <c r="BR84" s="117">
        <f>IF($E$12="X",'ADJ_Analisys Rev'!W41*$G$11,0)</f>
        <v>180</v>
      </c>
      <c r="BS84" s="116"/>
      <c r="BT84" s="116"/>
      <c r="BU84" s="117">
        <f t="shared" si="384"/>
        <v>261.45</v>
      </c>
      <c r="BV84" s="362"/>
      <c r="BW84" s="175">
        <f>'ADJ_Analisys Rev'!X41*0.062</f>
        <v>0</v>
      </c>
      <c r="BX84" s="117">
        <f>'ADJ_Analisys Rev'!X41*0.0145</f>
        <v>0</v>
      </c>
      <c r="BY84" s="117">
        <f>'ADJ_Analisys Rev'!X41*0.014</f>
        <v>0</v>
      </c>
      <c r="BZ84" s="117">
        <f>IF($E$12="X",'ADJ_Analisys Rev'!X41*$G$11,0)</f>
        <v>0</v>
      </c>
      <c r="CA84" s="116"/>
      <c r="CB84" s="116"/>
      <c r="CC84" s="117">
        <f t="shared" si="385"/>
        <v>0</v>
      </c>
      <c r="CD84" s="362"/>
    </row>
    <row r="85" spans="1:82" x14ac:dyDescent="0.3">
      <c r="A85" s="80" t="str">
        <f>'ADJ_Analisys Rev'!A42</f>
        <v>15-JUN-20</v>
      </c>
      <c r="B85" s="174" t="str">
        <f>'ADJ_Analisys Rev'!B42</f>
        <v>11 Semi-Month 2020</v>
      </c>
      <c r="C85" s="175">
        <f>'ADJ_Analisys Rev'!O42*0.062</f>
        <v>0</v>
      </c>
      <c r="D85" s="117">
        <f>'ADJ_Analisys Rev'!O42*0.0145</f>
        <v>0</v>
      </c>
      <c r="E85" s="117">
        <f>'ADJ_Analisys Rev'!O42*0.014</f>
        <v>0</v>
      </c>
      <c r="F85" s="117">
        <f>IF($E$12="X",'ADJ_Analisys Rev'!O42*$G$11,0)</f>
        <v>0</v>
      </c>
      <c r="G85" s="116"/>
      <c r="H85" s="230"/>
      <c r="I85" s="117">
        <f t="shared" si="376"/>
        <v>0</v>
      </c>
      <c r="J85" s="361">
        <f t="shared" ref="J85" si="426">SUM(I85:I86)</f>
        <v>0</v>
      </c>
      <c r="K85" s="175">
        <f>'ADJ_Analisys Rev'!P42*0.062</f>
        <v>0</v>
      </c>
      <c r="L85" s="117">
        <f>'ADJ_Analisys Rev'!P42*0.0145</f>
        <v>0</v>
      </c>
      <c r="M85" s="117">
        <f>'ADJ_Analisys Rev'!P42*0.014</f>
        <v>0</v>
      </c>
      <c r="N85" s="117">
        <f>IF($E$12="X",'ADJ_Analisys Rev'!P42*$G$11,0)</f>
        <v>0</v>
      </c>
      <c r="O85" s="116"/>
      <c r="P85" s="116"/>
      <c r="Q85" s="117">
        <f t="shared" si="377"/>
        <v>0</v>
      </c>
      <c r="R85" s="363">
        <f t="shared" ref="R85" si="427">SUM(Q85:Q86)</f>
        <v>0</v>
      </c>
      <c r="S85" s="175">
        <f>'ADJ_Analisys Rev'!Q42*0.062</f>
        <v>0</v>
      </c>
      <c r="T85" s="117">
        <f>'ADJ_Analisys Rev'!Q42*0.0145</f>
        <v>0</v>
      </c>
      <c r="U85" s="117">
        <f>'ADJ_Analisys Rev'!Q42*0.014</f>
        <v>0</v>
      </c>
      <c r="V85" s="117">
        <f>IF($E$12="X",'ADJ_Analisys Rev'!Q42*$G$11,0)</f>
        <v>0</v>
      </c>
      <c r="W85" s="116"/>
      <c r="X85" s="116"/>
      <c r="Y85" s="117">
        <f t="shared" si="378"/>
        <v>0</v>
      </c>
      <c r="Z85" s="361">
        <f t="shared" ref="Z85" si="428">SUM(Y85:Y86)</f>
        <v>0</v>
      </c>
      <c r="AA85" s="241">
        <f>'ADJ_Analisys Rev'!R42*0.062</f>
        <v>0</v>
      </c>
      <c r="AB85" s="120">
        <f>'ADJ_Analisys Rev'!R42*0.0145</f>
        <v>0</v>
      </c>
      <c r="AC85" s="120">
        <f>'ADJ_Analisys Rev'!R42*0.014</f>
        <v>0</v>
      </c>
      <c r="AD85" s="120">
        <f>IF($E$12="X",'ADJ_Analisys Rev'!R42*$G$11,0)</f>
        <v>0</v>
      </c>
      <c r="AE85" s="116"/>
      <c r="AF85" s="116"/>
      <c r="AG85" s="117">
        <f t="shared" si="379"/>
        <v>0</v>
      </c>
      <c r="AH85" s="361">
        <f t="shared" ref="AH85" si="429">SUM(AG85:AG86)</f>
        <v>0</v>
      </c>
      <c r="AI85" s="176">
        <f>'ADJ_Analisys Rev'!S42*0.062</f>
        <v>0</v>
      </c>
      <c r="AJ85" s="117">
        <f>'ADJ_Analisys Rev'!S42*0.0145</f>
        <v>0</v>
      </c>
      <c r="AK85" s="117">
        <f>'ADJ_Analisys Rev'!S42*0.014</f>
        <v>0</v>
      </c>
      <c r="AL85" s="117">
        <f>IF( $E$12="X",'ADJ_Analisys Rev'!S42*$G$11,0)</f>
        <v>0</v>
      </c>
      <c r="AM85" s="116"/>
      <c r="AN85" s="116"/>
      <c r="AO85" s="117">
        <f t="shared" si="380"/>
        <v>0</v>
      </c>
      <c r="AP85" s="361">
        <f t="shared" ref="AP85" si="430">SUM(AO85:AO86)</f>
        <v>0</v>
      </c>
      <c r="AQ85" s="175">
        <f>'ADJ_Analisys Rev'!T42*0.062</f>
        <v>0</v>
      </c>
      <c r="AR85" s="117">
        <f>'ADJ_Analisys Rev'!T42*0.0145</f>
        <v>0</v>
      </c>
      <c r="AS85" s="117">
        <f>'ADJ_Analisys Rev'!T42*0.014</f>
        <v>0</v>
      </c>
      <c r="AT85" s="117">
        <f>IF($E$12="X",'ADJ_Analisys Rev'!T42*$G$11,0)</f>
        <v>0</v>
      </c>
      <c r="AU85" s="116"/>
      <c r="AV85" s="116"/>
      <c r="AW85" s="117">
        <f t="shared" si="381"/>
        <v>0</v>
      </c>
      <c r="AX85" s="361">
        <f t="shared" ref="AX85" si="431">SUM(AW85:AW86)</f>
        <v>0</v>
      </c>
      <c r="AY85" s="175">
        <f>'ADJ_Analisys Rev'!U42*0.062</f>
        <v>0</v>
      </c>
      <c r="AZ85" s="117">
        <f>'ADJ_Analisys Rev'!U42*0.0145</f>
        <v>0</v>
      </c>
      <c r="BA85" s="117">
        <f>'ADJ_Analisys Rev'!U42*0.014</f>
        <v>0</v>
      </c>
      <c r="BB85" s="117">
        <f>IF($E$12="X",'ADJ_Analisys Rev'!U42*$G$11,0)</f>
        <v>0</v>
      </c>
      <c r="BC85" s="116"/>
      <c r="BD85" s="116"/>
      <c r="BE85" s="117">
        <f t="shared" si="382"/>
        <v>0</v>
      </c>
      <c r="BF85" s="361">
        <f t="shared" ref="BF85" si="432">SUM(BE85:BE86)</f>
        <v>0</v>
      </c>
      <c r="BG85" s="175">
        <f>'ADJ_Analisys Rev'!V42*0.062</f>
        <v>0</v>
      </c>
      <c r="BH85" s="117">
        <f>'ADJ_Analisys Rev'!V42*0.0145</f>
        <v>0</v>
      </c>
      <c r="BI85" s="117">
        <f>'ADJ_Analisys Rev'!V42*0.014</f>
        <v>0</v>
      </c>
      <c r="BJ85" s="117">
        <f>IF($E$12="X",'ADJ_Analisys Rev'!V42*$G$11,0)</f>
        <v>0</v>
      </c>
      <c r="BK85" s="116"/>
      <c r="BL85" s="116"/>
      <c r="BM85" s="117">
        <f t="shared" si="383"/>
        <v>0</v>
      </c>
      <c r="BN85" s="361">
        <f t="shared" ref="BN85" si="433">SUM(BM85:BM86)</f>
        <v>0</v>
      </c>
      <c r="BO85" s="175">
        <f>'ADJ_Analisys Rev'!W42*0.062</f>
        <v>0</v>
      </c>
      <c r="BP85" s="117">
        <f>'ADJ_Analisys Rev'!W42*0.0145</f>
        <v>0</v>
      </c>
      <c r="BQ85" s="117">
        <f>'ADJ_Analisys Rev'!W42*0.014</f>
        <v>0</v>
      </c>
      <c r="BR85" s="117">
        <f>IF($E$12="X",'ADJ_Analisys Rev'!W42*$G$11,0)</f>
        <v>0</v>
      </c>
      <c r="BS85" s="116"/>
      <c r="BT85" s="116"/>
      <c r="BU85" s="117">
        <f t="shared" si="384"/>
        <v>0</v>
      </c>
      <c r="BV85" s="361">
        <f t="shared" ref="BV85" si="434">SUM(BU85:BU86)</f>
        <v>0</v>
      </c>
      <c r="BW85" s="175">
        <f>'ADJ_Analisys Rev'!X42*0.062</f>
        <v>9.3000000000000007</v>
      </c>
      <c r="BX85" s="117">
        <f>'ADJ_Analisys Rev'!X42*0.0145</f>
        <v>2.1750000000000003</v>
      </c>
      <c r="BY85" s="117">
        <f>'ADJ_Analisys Rev'!X42*0.014</f>
        <v>2.1</v>
      </c>
      <c r="BZ85" s="117">
        <f>IF($E$12="X",'ADJ_Analisys Rev'!X42*$G$11,0)</f>
        <v>30</v>
      </c>
      <c r="CA85" s="116"/>
      <c r="CB85" s="116"/>
      <c r="CC85" s="117">
        <f t="shared" si="385"/>
        <v>43.575000000000003</v>
      </c>
      <c r="CD85" s="361">
        <f t="shared" ref="CD85" si="435">SUM(CC85:CC86)</f>
        <v>116.2</v>
      </c>
    </row>
    <row r="86" spans="1:82" x14ac:dyDescent="0.3">
      <c r="A86" s="80" t="str">
        <f>'ADJ_Analisys Rev'!A43</f>
        <v>30-JUN-20</v>
      </c>
      <c r="B86" s="174" t="str">
        <f>'ADJ_Analisys Rev'!B43</f>
        <v>12 Semi-Month 2020</v>
      </c>
      <c r="C86" s="175">
        <f>'ADJ_Analisys Rev'!O43*0.062</f>
        <v>0</v>
      </c>
      <c r="D86" s="117">
        <f>'ADJ_Analisys Rev'!O43*0.0145</f>
        <v>0</v>
      </c>
      <c r="E86" s="117">
        <f>'ADJ_Analisys Rev'!O43*0.014</f>
        <v>0</v>
      </c>
      <c r="F86" s="117">
        <f>IF($E$12="X",'ADJ_Analisys Rev'!O43*$G$11,0)</f>
        <v>0</v>
      </c>
      <c r="G86" s="116"/>
      <c r="H86" s="230"/>
      <c r="I86" s="117">
        <f t="shared" si="376"/>
        <v>0</v>
      </c>
      <c r="J86" s="362"/>
      <c r="K86" s="175">
        <f>'ADJ_Analisys Rev'!P43*0.062</f>
        <v>0</v>
      </c>
      <c r="L86" s="117">
        <f>'ADJ_Analisys Rev'!P43*0.0145</f>
        <v>0</v>
      </c>
      <c r="M86" s="117">
        <f>'ADJ_Analisys Rev'!P43*0.014</f>
        <v>0</v>
      </c>
      <c r="N86" s="117">
        <f>IF($E$12="X",'ADJ_Analisys Rev'!P43*$G$11,0)</f>
        <v>0</v>
      </c>
      <c r="O86" s="116"/>
      <c r="P86" s="116"/>
      <c r="Q86" s="117">
        <f t="shared" si="377"/>
        <v>0</v>
      </c>
      <c r="R86" s="364"/>
      <c r="S86" s="175">
        <f>'ADJ_Analisys Rev'!Q43*0.062</f>
        <v>0</v>
      </c>
      <c r="T86" s="117">
        <f>'ADJ_Analisys Rev'!Q43*0.0145</f>
        <v>0</v>
      </c>
      <c r="U86" s="117">
        <f>'ADJ_Analisys Rev'!Q43*0.014</f>
        <v>0</v>
      </c>
      <c r="V86" s="117">
        <f>IF($E$12="X",'ADJ_Analisys Rev'!Q43*$G$11,0)</f>
        <v>0</v>
      </c>
      <c r="W86" s="116"/>
      <c r="X86" s="116"/>
      <c r="Y86" s="117">
        <f t="shared" si="378"/>
        <v>0</v>
      </c>
      <c r="Z86" s="362"/>
      <c r="AA86" s="241">
        <f>'ADJ_Analisys Rev'!R43*0.062</f>
        <v>0</v>
      </c>
      <c r="AB86" s="120">
        <f>'ADJ_Analisys Rev'!R43*0.0145</f>
        <v>0</v>
      </c>
      <c r="AC86" s="120">
        <f>'ADJ_Analisys Rev'!R43*0.014</f>
        <v>0</v>
      </c>
      <c r="AD86" s="120">
        <f>IF($E$12="X",'ADJ_Analisys Rev'!R43*$G$11,0)</f>
        <v>0</v>
      </c>
      <c r="AE86" s="116"/>
      <c r="AF86" s="116"/>
      <c r="AG86" s="117">
        <f t="shared" si="379"/>
        <v>0</v>
      </c>
      <c r="AH86" s="362"/>
      <c r="AI86" s="176">
        <f>'ADJ_Analisys Rev'!S43*0.062</f>
        <v>0</v>
      </c>
      <c r="AJ86" s="117">
        <f>'ADJ_Analisys Rev'!S43*0.0145</f>
        <v>0</v>
      </c>
      <c r="AK86" s="117">
        <f>'ADJ_Analisys Rev'!S43*0.014</f>
        <v>0</v>
      </c>
      <c r="AL86" s="117">
        <f>IF( $E$12="X",'ADJ_Analisys Rev'!S43*$G$11,0)</f>
        <v>0</v>
      </c>
      <c r="AM86" s="116"/>
      <c r="AN86" s="116"/>
      <c r="AO86" s="117">
        <f t="shared" si="380"/>
        <v>0</v>
      </c>
      <c r="AP86" s="362"/>
      <c r="AQ86" s="175">
        <f>'ADJ_Analisys Rev'!T43*0.062</f>
        <v>0</v>
      </c>
      <c r="AR86" s="117">
        <f>'ADJ_Analisys Rev'!T43*0.0145</f>
        <v>0</v>
      </c>
      <c r="AS86" s="117">
        <f>'ADJ_Analisys Rev'!T43*0.014</f>
        <v>0</v>
      </c>
      <c r="AT86" s="117">
        <f>IF($E$12="X",'ADJ_Analisys Rev'!T43*$G$11,0)</f>
        <v>0</v>
      </c>
      <c r="AU86" s="116"/>
      <c r="AV86" s="116"/>
      <c r="AW86" s="117">
        <f t="shared" si="381"/>
        <v>0</v>
      </c>
      <c r="AX86" s="362"/>
      <c r="AY86" s="175">
        <f>'ADJ_Analisys Rev'!U43*0.062</f>
        <v>0</v>
      </c>
      <c r="AZ86" s="117">
        <f>'ADJ_Analisys Rev'!U43*0.0145</f>
        <v>0</v>
      </c>
      <c r="BA86" s="117">
        <f>'ADJ_Analisys Rev'!U43*0.014</f>
        <v>0</v>
      </c>
      <c r="BB86" s="117">
        <f>IF($E$12="X",'ADJ_Analisys Rev'!U43*$G$11,0)</f>
        <v>0</v>
      </c>
      <c r="BC86" s="116"/>
      <c r="BD86" s="116"/>
      <c r="BE86" s="117">
        <f t="shared" si="382"/>
        <v>0</v>
      </c>
      <c r="BF86" s="362"/>
      <c r="BG86" s="175">
        <f>'ADJ_Analisys Rev'!V43*0.062</f>
        <v>0</v>
      </c>
      <c r="BH86" s="117">
        <f>'ADJ_Analisys Rev'!V43*0.0145</f>
        <v>0</v>
      </c>
      <c r="BI86" s="117">
        <f>'ADJ_Analisys Rev'!V43*0.014</f>
        <v>0</v>
      </c>
      <c r="BJ86" s="117">
        <f>IF($E$12="X",'ADJ_Analisys Rev'!V43*$G$11,0)</f>
        <v>0</v>
      </c>
      <c r="BK86" s="116"/>
      <c r="BL86" s="116"/>
      <c r="BM86" s="117">
        <f t="shared" si="383"/>
        <v>0</v>
      </c>
      <c r="BN86" s="362"/>
      <c r="BO86" s="175">
        <f>'ADJ_Analisys Rev'!W43*0.062</f>
        <v>0</v>
      </c>
      <c r="BP86" s="117">
        <f>'ADJ_Analisys Rev'!W43*0.0145</f>
        <v>0</v>
      </c>
      <c r="BQ86" s="117">
        <f>'ADJ_Analisys Rev'!W43*0.014</f>
        <v>0</v>
      </c>
      <c r="BR86" s="117">
        <f>IF($E$12="X",'ADJ_Analisys Rev'!W43*$G$11,0)</f>
        <v>0</v>
      </c>
      <c r="BS86" s="116"/>
      <c r="BT86" s="116"/>
      <c r="BU86" s="117">
        <f t="shared" si="384"/>
        <v>0</v>
      </c>
      <c r="BV86" s="362"/>
      <c r="BW86" s="175">
        <f>'ADJ_Analisys Rev'!X43*0.062</f>
        <v>15.5</v>
      </c>
      <c r="BX86" s="117">
        <f>'ADJ_Analisys Rev'!X43*0.0145</f>
        <v>3.625</v>
      </c>
      <c r="BY86" s="117">
        <f>'ADJ_Analisys Rev'!X43*0.014</f>
        <v>3.5</v>
      </c>
      <c r="BZ86" s="117">
        <f>IF($E$12="X",'ADJ_Analisys Rev'!X43*$G$11,0)</f>
        <v>50</v>
      </c>
      <c r="CA86" s="116"/>
      <c r="CB86" s="116"/>
      <c r="CC86" s="117">
        <f t="shared" si="385"/>
        <v>72.625</v>
      </c>
      <c r="CD86" s="362"/>
    </row>
    <row r="87" spans="1:82" x14ac:dyDescent="0.3">
      <c r="A87" s="13"/>
      <c r="B87" s="80"/>
      <c r="C87" s="175"/>
      <c r="D87" s="117"/>
      <c r="E87" s="117"/>
      <c r="F87" s="117"/>
      <c r="G87" s="24"/>
      <c r="H87" s="151"/>
      <c r="I87" s="117"/>
      <c r="J87" s="224"/>
      <c r="K87" s="88"/>
      <c r="L87" s="89"/>
      <c r="M87" s="89"/>
      <c r="N87" s="89"/>
      <c r="O87" s="35"/>
      <c r="P87" s="35"/>
      <c r="Q87" s="117"/>
      <c r="R87" s="224"/>
      <c r="S87" s="88"/>
      <c r="T87" s="89"/>
      <c r="U87" s="89"/>
      <c r="V87" s="89"/>
      <c r="W87" s="35"/>
      <c r="X87" s="35"/>
      <c r="Y87" s="117"/>
      <c r="Z87" s="225"/>
      <c r="AA87" s="92"/>
      <c r="AB87" s="92"/>
      <c r="AC87" s="92"/>
      <c r="AD87" s="92"/>
      <c r="AE87" s="35"/>
      <c r="AF87" s="35"/>
      <c r="AG87" s="117"/>
      <c r="AH87" s="225"/>
      <c r="AI87" s="91"/>
      <c r="AJ87" s="89"/>
      <c r="AK87" s="89"/>
      <c r="AL87" s="89"/>
      <c r="AM87" s="35"/>
      <c r="AN87" s="35"/>
      <c r="AO87" s="117"/>
      <c r="AP87" s="225"/>
      <c r="AQ87" s="88"/>
      <c r="AR87" s="89"/>
      <c r="AS87" s="89"/>
      <c r="AT87" s="89"/>
      <c r="AU87" s="35"/>
      <c r="AV87" s="35"/>
      <c r="AW87" s="117"/>
      <c r="AX87" s="225"/>
      <c r="AY87" s="88"/>
      <c r="AZ87" s="89"/>
      <c r="BA87" s="89"/>
      <c r="BB87" s="89"/>
      <c r="BC87" s="35"/>
      <c r="BD87" s="35"/>
      <c r="BE87" s="117"/>
      <c r="BF87" s="225"/>
      <c r="BG87" s="88"/>
      <c r="BH87" s="89"/>
      <c r="BI87" s="89"/>
      <c r="BJ87" s="89"/>
      <c r="BK87" s="35"/>
      <c r="BL87" s="35"/>
      <c r="BM87" s="117"/>
      <c r="BN87" s="225"/>
      <c r="BO87" s="88"/>
      <c r="BP87" s="89"/>
      <c r="BQ87" s="89"/>
      <c r="BR87" s="89"/>
      <c r="BS87" s="35"/>
      <c r="BT87" s="35"/>
      <c r="BU87" s="117"/>
      <c r="BV87" s="225"/>
      <c r="BW87" s="88"/>
      <c r="BX87" s="89"/>
      <c r="BY87" s="89"/>
      <c r="BZ87" s="89"/>
      <c r="CA87" s="35"/>
      <c r="CB87" s="35"/>
      <c r="CC87" s="117"/>
      <c r="CD87" s="225"/>
    </row>
    <row r="88" spans="1:82" ht="15" thickBot="1" x14ac:dyDescent="0.35">
      <c r="A88" s="287" t="s">
        <v>122</v>
      </c>
      <c r="B88" s="80"/>
      <c r="C88" s="175">
        <f>SUM(C75:C87)</f>
        <v>136.4</v>
      </c>
      <c r="D88" s="117">
        <f t="shared" ref="D88" si="436">SUM(D75:D87)</f>
        <v>31.900000000000002</v>
      </c>
      <c r="E88" s="117">
        <f t="shared" ref="E88" si="437">SUM(E75:E87)</f>
        <v>30.8</v>
      </c>
      <c r="F88" s="117">
        <f t="shared" ref="F88" si="438">SUM(F75:F87)</f>
        <v>440</v>
      </c>
      <c r="G88" s="117">
        <f t="shared" ref="G88" si="439">SUM(G75:G87)</f>
        <v>0</v>
      </c>
      <c r="H88" s="231">
        <f t="shared" ref="H88" si="440">SUM(H75:H87)</f>
        <v>0</v>
      </c>
      <c r="I88" s="117">
        <f t="shared" ref="I88" si="441">SUM(I75:I87)</f>
        <v>639.1</v>
      </c>
      <c r="J88" s="225">
        <f>SUM(J75:J87)</f>
        <v>639.1</v>
      </c>
      <c r="K88" s="175">
        <f>SUM(K75:K87)</f>
        <v>80.599999999999994</v>
      </c>
      <c r="L88" s="117">
        <f t="shared" ref="L88" si="442">SUM(L75:L87)</f>
        <v>18.850000000000001</v>
      </c>
      <c r="M88" s="117">
        <f t="shared" ref="M88" si="443">SUM(M75:M87)</f>
        <v>18.2</v>
      </c>
      <c r="N88" s="117">
        <f t="shared" ref="N88" si="444">SUM(N75:N87)</f>
        <v>260</v>
      </c>
      <c r="O88" s="117">
        <f t="shared" ref="O88" si="445">SUM(O75:O87)</f>
        <v>0</v>
      </c>
      <c r="P88" s="231">
        <f t="shared" ref="P88" si="446">SUM(P75:P87)</f>
        <v>0</v>
      </c>
      <c r="Q88" s="117">
        <f t="shared" ref="Q88" si="447">SUM(Q75:Q87)</f>
        <v>377.65</v>
      </c>
      <c r="R88" s="225">
        <f>SUM(R75:R87)</f>
        <v>377.65</v>
      </c>
      <c r="S88" s="175">
        <f>SUM(S75:S87)</f>
        <v>89.9</v>
      </c>
      <c r="T88" s="117">
        <f t="shared" ref="T88" si="448">SUM(T75:T87)</f>
        <v>21.025000000000002</v>
      </c>
      <c r="U88" s="117">
        <f t="shared" ref="U88" si="449">SUM(U75:U87)</f>
        <v>20.3</v>
      </c>
      <c r="V88" s="117">
        <f t="shared" ref="V88" si="450">SUM(V75:V87)</f>
        <v>290</v>
      </c>
      <c r="W88" s="117">
        <f t="shared" ref="W88" si="451">SUM(W75:W87)</f>
        <v>0</v>
      </c>
      <c r="X88" s="231">
        <f t="shared" ref="X88" si="452">SUM(X75:X87)</f>
        <v>0</v>
      </c>
      <c r="Y88" s="117">
        <f t="shared" ref="Y88" si="453">SUM(Y75:Y87)</f>
        <v>421.22500000000002</v>
      </c>
      <c r="Z88" s="225">
        <f>SUM(Z75:Z87)</f>
        <v>421.22500000000002</v>
      </c>
      <c r="AA88" s="175">
        <f>SUM(AA75:AA87)</f>
        <v>142.6</v>
      </c>
      <c r="AB88" s="117">
        <f t="shared" ref="AB88" si="454">SUM(AB75:AB87)</f>
        <v>33.35</v>
      </c>
      <c r="AC88" s="117">
        <f t="shared" ref="AC88" si="455">SUM(AC75:AC87)</f>
        <v>32.200000000000003</v>
      </c>
      <c r="AD88" s="117">
        <f t="shared" ref="AD88" si="456">SUM(AD75:AD87)</f>
        <v>460</v>
      </c>
      <c r="AE88" s="117">
        <f t="shared" ref="AE88" si="457">SUM(AE75:AE87)</f>
        <v>0</v>
      </c>
      <c r="AF88" s="231">
        <f t="shared" ref="AF88" si="458">SUM(AF75:AF87)</f>
        <v>0</v>
      </c>
      <c r="AG88" s="117">
        <f t="shared" ref="AG88" si="459">SUM(AG75:AG87)</f>
        <v>668.15</v>
      </c>
      <c r="AH88" s="225">
        <f>SUM(AH75:AH87)</f>
        <v>668.15</v>
      </c>
      <c r="AI88" s="175">
        <f>SUM(AI75:AI87)</f>
        <v>52.7</v>
      </c>
      <c r="AJ88" s="117">
        <f t="shared" ref="AJ88" si="460">SUM(AJ75:AJ87)</f>
        <v>12.325000000000001</v>
      </c>
      <c r="AK88" s="117">
        <f t="shared" ref="AK88" si="461">SUM(AK75:AK87)</f>
        <v>11.9</v>
      </c>
      <c r="AL88" s="117">
        <f t="shared" ref="AL88" si="462">SUM(AL75:AL87)</f>
        <v>170</v>
      </c>
      <c r="AM88" s="117">
        <f t="shared" ref="AM88" si="463">SUM(AM75:AM87)</f>
        <v>0</v>
      </c>
      <c r="AN88" s="231">
        <f t="shared" ref="AN88" si="464">SUM(AN75:AN87)</f>
        <v>0</v>
      </c>
      <c r="AO88" s="117">
        <f t="shared" ref="AO88" si="465">SUM(AO75:AO87)</f>
        <v>246.92500000000001</v>
      </c>
      <c r="AP88" s="225">
        <f>SUM(AP75:AP87)</f>
        <v>246.92500000000001</v>
      </c>
      <c r="AQ88" s="175">
        <f>SUM(AQ75:AQ87)</f>
        <v>76.260000000000005</v>
      </c>
      <c r="AR88" s="117">
        <f t="shared" ref="AR88" si="466">SUM(AR75:AR87)</f>
        <v>17.835000000000001</v>
      </c>
      <c r="AS88" s="117">
        <f t="shared" ref="AS88" si="467">SUM(AS75:AS87)</f>
        <v>17.22</v>
      </c>
      <c r="AT88" s="117">
        <f t="shared" ref="AT88" si="468">SUM(AT75:AT87)</f>
        <v>246</v>
      </c>
      <c r="AU88" s="117">
        <f t="shared" ref="AU88" si="469">SUM(AU75:AU87)</f>
        <v>0</v>
      </c>
      <c r="AV88" s="231">
        <f t="shared" ref="AV88" si="470">SUM(AV75:AV87)</f>
        <v>0</v>
      </c>
      <c r="AW88" s="117">
        <f t="shared" ref="AW88" si="471">SUM(AW75:AW87)</f>
        <v>357.315</v>
      </c>
      <c r="AX88" s="225">
        <f>SUM(AX75:AX87)</f>
        <v>357.315</v>
      </c>
      <c r="AY88" s="175">
        <f>SUM(AY75:AY87)</f>
        <v>100.44</v>
      </c>
      <c r="AZ88" s="117">
        <f t="shared" ref="AZ88" si="472">SUM(AZ75:AZ87)</f>
        <v>23.490000000000002</v>
      </c>
      <c r="BA88" s="117">
        <f t="shared" ref="BA88" si="473">SUM(BA75:BA87)</f>
        <v>22.68</v>
      </c>
      <c r="BB88" s="117">
        <f t="shared" ref="BB88" si="474">SUM(BB75:BB87)</f>
        <v>324</v>
      </c>
      <c r="BC88" s="117">
        <f t="shared" ref="BC88" si="475">SUM(BC75:BC87)</f>
        <v>0</v>
      </c>
      <c r="BD88" s="231">
        <f t="shared" ref="BD88" si="476">SUM(BD75:BD87)</f>
        <v>0</v>
      </c>
      <c r="BE88" s="117">
        <f t="shared" ref="BE88" si="477">SUM(BE75:BE87)</f>
        <v>470.61</v>
      </c>
      <c r="BF88" s="225">
        <f>SUM(BF75:BF87)</f>
        <v>470.61</v>
      </c>
      <c r="BG88" s="175">
        <f>SUM(BG75:BG87)</f>
        <v>124</v>
      </c>
      <c r="BH88" s="117">
        <f t="shared" ref="BH88" si="478">SUM(BH75:BH87)</f>
        <v>29</v>
      </c>
      <c r="BI88" s="117">
        <f t="shared" ref="BI88" si="479">SUM(BI75:BI87)</f>
        <v>28</v>
      </c>
      <c r="BJ88" s="117">
        <f t="shared" ref="BJ88" si="480">SUM(BJ75:BJ87)</f>
        <v>400</v>
      </c>
      <c r="BK88" s="117">
        <f t="shared" ref="BK88" si="481">SUM(BK75:BK87)</f>
        <v>0</v>
      </c>
      <c r="BL88" s="231">
        <f t="shared" ref="BL88" si="482">SUM(BL75:BL87)</f>
        <v>0</v>
      </c>
      <c r="BM88" s="117">
        <f t="shared" ref="BM88" si="483">SUM(BM75:BM87)</f>
        <v>581</v>
      </c>
      <c r="BN88" s="225">
        <f>SUM(BN75:BN87)</f>
        <v>581</v>
      </c>
      <c r="BO88" s="175">
        <f>SUM(BO75:BO87)</f>
        <v>111.6</v>
      </c>
      <c r="BP88" s="117">
        <f t="shared" ref="BP88" si="484">SUM(BP75:BP87)</f>
        <v>26.1</v>
      </c>
      <c r="BQ88" s="117">
        <f t="shared" ref="BQ88" si="485">SUM(BQ75:BQ87)</f>
        <v>25.2</v>
      </c>
      <c r="BR88" s="117">
        <f t="shared" ref="BR88" si="486">SUM(BR75:BR87)</f>
        <v>360</v>
      </c>
      <c r="BS88" s="117">
        <f t="shared" ref="BS88" si="487">SUM(BS75:BS87)</f>
        <v>0</v>
      </c>
      <c r="BT88" s="231">
        <f t="shared" ref="BT88" si="488">SUM(BT75:BT87)</f>
        <v>0</v>
      </c>
      <c r="BU88" s="117">
        <f t="shared" ref="BU88" si="489">SUM(BU75:BU87)</f>
        <v>522.9</v>
      </c>
      <c r="BV88" s="225">
        <f>SUM(BV75:BV87)</f>
        <v>522.9</v>
      </c>
      <c r="BW88" s="175">
        <f>SUM(BW75:BW87)</f>
        <v>210.8</v>
      </c>
      <c r="BX88" s="117">
        <f t="shared" ref="BX88" si="490">SUM(BX75:BX87)</f>
        <v>49.3</v>
      </c>
      <c r="BY88" s="117">
        <f t="shared" ref="BY88" si="491">SUM(BY75:BY87)</f>
        <v>47.6</v>
      </c>
      <c r="BZ88" s="117">
        <f t="shared" ref="BZ88" si="492">SUM(BZ75:BZ87)</f>
        <v>680</v>
      </c>
      <c r="CA88" s="117">
        <f t="shared" ref="CA88" si="493">SUM(CA75:CA87)</f>
        <v>0</v>
      </c>
      <c r="CB88" s="231">
        <f t="shared" ref="CB88" si="494">SUM(CB75:CB87)</f>
        <v>0</v>
      </c>
      <c r="CC88" s="117">
        <f t="shared" ref="CC88" si="495">SUM(CC75:CC87)</f>
        <v>987.7</v>
      </c>
      <c r="CD88" s="225">
        <f>SUM(CD75:CD87)</f>
        <v>987.7</v>
      </c>
    </row>
    <row r="89" spans="1:82" ht="15" thickBot="1" x14ac:dyDescent="0.35">
      <c r="A89" s="218"/>
      <c r="B89" s="80"/>
      <c r="C89" s="219"/>
      <c r="D89" s="220"/>
      <c r="E89" s="220"/>
      <c r="F89" s="220"/>
      <c r="G89" s="48"/>
      <c r="H89" s="48"/>
      <c r="I89" s="228"/>
      <c r="J89" s="221"/>
      <c r="K89" s="314"/>
      <c r="L89" s="247"/>
      <c r="M89" s="247"/>
      <c r="N89" s="247"/>
      <c r="O89" s="81"/>
      <c r="P89" s="81"/>
      <c r="Q89" s="228"/>
      <c r="R89" s="221"/>
      <c r="S89" s="314"/>
      <c r="T89" s="247"/>
      <c r="U89" s="247"/>
      <c r="V89" s="247"/>
      <c r="W89" s="81"/>
      <c r="X89" s="81"/>
      <c r="Y89" s="228"/>
      <c r="Z89" s="221"/>
      <c r="AA89" s="314"/>
      <c r="AB89" s="247"/>
      <c r="AC89" s="247"/>
      <c r="AD89" s="247"/>
      <c r="AE89" s="81"/>
      <c r="AF89" s="81"/>
      <c r="AG89" s="228"/>
      <c r="AH89" s="221"/>
      <c r="AI89" s="314"/>
      <c r="AJ89" s="247"/>
      <c r="AK89" s="247"/>
      <c r="AL89" s="247"/>
      <c r="AM89" s="81"/>
      <c r="AN89" s="81"/>
      <c r="AO89" s="228"/>
      <c r="AP89" s="221"/>
      <c r="AQ89" s="314"/>
      <c r="AR89" s="247"/>
      <c r="AS89" s="247"/>
      <c r="AT89" s="247"/>
      <c r="AU89" s="81"/>
      <c r="AV89" s="81"/>
      <c r="AW89" s="228"/>
      <c r="AX89" s="221"/>
      <c r="AY89" s="314"/>
      <c r="AZ89" s="247"/>
      <c r="BA89" s="247"/>
      <c r="BB89" s="247"/>
      <c r="BC89" s="81"/>
      <c r="BD89" s="81"/>
      <c r="BE89" s="228"/>
      <c r="BF89" s="221"/>
      <c r="BG89" s="314"/>
      <c r="BH89" s="247"/>
      <c r="BI89" s="247"/>
      <c r="BJ89" s="247"/>
      <c r="BK89" s="81"/>
      <c r="BL89" s="81"/>
      <c r="BM89" s="228"/>
      <c r="BN89" s="221"/>
      <c r="BO89" s="314"/>
      <c r="BP89" s="247"/>
      <c r="BQ89" s="247"/>
      <c r="BR89" s="247"/>
      <c r="BS89" s="81"/>
      <c r="BT89" s="81"/>
      <c r="BU89" s="228"/>
      <c r="BV89" s="221"/>
      <c r="BW89" s="314"/>
      <c r="BX89" s="247"/>
      <c r="BY89" s="247"/>
      <c r="BZ89" s="247"/>
      <c r="CA89" s="81"/>
      <c r="CB89" s="81"/>
      <c r="CC89" s="228"/>
      <c r="CD89" s="221"/>
    </row>
    <row r="90" spans="1:82" ht="15" thickBot="1" x14ac:dyDescent="0.35">
      <c r="A90" s="13" t="s">
        <v>34</v>
      </c>
      <c r="B90" s="80"/>
      <c r="C90" s="227">
        <f>IF($C$72=$C$54,C88+C70,0)</f>
        <v>0</v>
      </c>
      <c r="D90" s="227">
        <f t="shared" ref="D90:I90" si="496">IF($C$72=$C$54,D88+D70,0)</f>
        <v>0</v>
      </c>
      <c r="E90" s="227">
        <f t="shared" si="496"/>
        <v>0</v>
      </c>
      <c r="F90" s="227">
        <f t="shared" si="496"/>
        <v>0</v>
      </c>
      <c r="G90" s="227">
        <f t="shared" si="496"/>
        <v>0</v>
      </c>
      <c r="H90" s="227">
        <f>IF($C$72=$C$54,H88+H70,0)</f>
        <v>0</v>
      </c>
      <c r="I90" s="227">
        <f t="shared" si="496"/>
        <v>0</v>
      </c>
      <c r="J90" s="317">
        <f>J88+J70</f>
        <v>800.3</v>
      </c>
      <c r="K90" s="227">
        <f>IF($K$73=$K$54,K88+K70,0)</f>
        <v>0</v>
      </c>
      <c r="L90" s="228">
        <f t="shared" ref="L90:O90" si="497">IF($K$73=$K$54,L88+L70,0)</f>
        <v>0</v>
      </c>
      <c r="M90" s="228">
        <f t="shared" si="497"/>
        <v>0</v>
      </c>
      <c r="N90" s="228">
        <f t="shared" si="497"/>
        <v>0</v>
      </c>
      <c r="O90" s="228">
        <f t="shared" si="497"/>
        <v>0</v>
      </c>
      <c r="P90" s="316">
        <f>IF($K$73=$K$54,P88+P70,0)</f>
        <v>0</v>
      </c>
      <c r="Q90" s="315">
        <f t="shared" ref="Q90" si="498">Q88+Q70</f>
        <v>600.95000000000005</v>
      </c>
      <c r="R90" s="317">
        <f>R88+R70</f>
        <v>600.95000000000005</v>
      </c>
      <c r="S90" s="227">
        <f>IF($S$73=$S$54,S88+S70,0)</f>
        <v>0</v>
      </c>
      <c r="T90" s="315">
        <f t="shared" ref="T90:X90" si="499">IF($S$73=$S$54,T88+T70,0)</f>
        <v>0</v>
      </c>
      <c r="U90" s="228">
        <f t="shared" si="499"/>
        <v>0</v>
      </c>
      <c r="V90" s="228">
        <f t="shared" si="499"/>
        <v>0</v>
      </c>
      <c r="W90" s="228">
        <f t="shared" si="499"/>
        <v>0</v>
      </c>
      <c r="X90" s="316">
        <f t="shared" si="499"/>
        <v>0</v>
      </c>
      <c r="Y90" s="315">
        <f t="shared" ref="Y90" si="500">Y88+Y70</f>
        <v>677.57500000000005</v>
      </c>
      <c r="Z90" s="317">
        <f>Z88+Z70</f>
        <v>677.57500000000005</v>
      </c>
      <c r="AA90" s="227">
        <f>IF($AA$72=$AA$54,AA88+AA70,0)</f>
        <v>0</v>
      </c>
      <c r="AB90" s="228">
        <f t="shared" ref="AB90:AE90" si="501">IF($AA$72=$AA$54,AB88+AB70,0)</f>
        <v>0</v>
      </c>
      <c r="AC90" s="228">
        <f t="shared" si="501"/>
        <v>0</v>
      </c>
      <c r="AD90" s="228">
        <f t="shared" si="501"/>
        <v>0</v>
      </c>
      <c r="AE90" s="228">
        <f t="shared" si="501"/>
        <v>0</v>
      </c>
      <c r="AF90" s="316">
        <f>IF($AA$72=$AA$54,AF88+AF70,0)</f>
        <v>0</v>
      </c>
      <c r="AG90" s="315">
        <f t="shared" ref="AG90" si="502">AG88+AG70</f>
        <v>957.55</v>
      </c>
      <c r="AH90" s="317">
        <f>AH88+AH70</f>
        <v>957.55</v>
      </c>
      <c r="AI90" s="227">
        <f>IF($AI$73=$AI$54,AI88+AI70,0)</f>
        <v>0</v>
      </c>
      <c r="AJ90" s="228">
        <f t="shared" ref="AJ90:AM90" si="503">IF($AI$73=$AI$54,AJ88+AJ70,0)</f>
        <v>0</v>
      </c>
      <c r="AK90" s="228">
        <f t="shared" si="503"/>
        <v>0</v>
      </c>
      <c r="AL90" s="228">
        <f t="shared" si="503"/>
        <v>0</v>
      </c>
      <c r="AM90" s="228">
        <f t="shared" si="503"/>
        <v>0</v>
      </c>
      <c r="AN90" s="316">
        <f>IF($AI$73=$AI$54,AN88+AN70,0)</f>
        <v>0</v>
      </c>
      <c r="AO90" s="315">
        <f t="shared" ref="AO90" si="504">AO88+AO70</f>
        <v>598.42499999999995</v>
      </c>
      <c r="AP90" s="317">
        <f>AP88+AP70</f>
        <v>598.42499999999995</v>
      </c>
      <c r="AQ90" s="227">
        <f>IF($AQ$73=$AQ$54,AQ88+AQ70,0)</f>
        <v>0</v>
      </c>
      <c r="AR90" s="228">
        <f t="shared" ref="AR90:AU90" si="505">IF($AQ$73=$AQ$54,AR88+AR70,0)</f>
        <v>0</v>
      </c>
      <c r="AS90" s="228">
        <f t="shared" si="505"/>
        <v>0</v>
      </c>
      <c r="AT90" s="228">
        <f t="shared" si="505"/>
        <v>0</v>
      </c>
      <c r="AU90" s="228">
        <f t="shared" si="505"/>
        <v>0</v>
      </c>
      <c r="AV90" s="316">
        <f>IF($AQ$73=$AQ$54,AV88+AV70,0)</f>
        <v>0</v>
      </c>
      <c r="AW90" s="315">
        <f t="shared" ref="AW90" si="506">AW88+AW70</f>
        <v>768.91499999999996</v>
      </c>
      <c r="AX90" s="317">
        <f>AX88+AX70</f>
        <v>768.91499999999996</v>
      </c>
      <c r="AY90" s="227">
        <f>IF($AY$73=$AY$54,AY88+AY70,0)</f>
        <v>0</v>
      </c>
      <c r="AZ90" s="228">
        <f t="shared" ref="AZ90:BC90" si="507">IF($AY$73=$AY$54,AZ88+AZ70,0)</f>
        <v>0</v>
      </c>
      <c r="BA90" s="228">
        <f t="shared" si="507"/>
        <v>0</v>
      </c>
      <c r="BB90" s="228">
        <f t="shared" si="507"/>
        <v>0</v>
      </c>
      <c r="BC90" s="228">
        <f t="shared" si="507"/>
        <v>0</v>
      </c>
      <c r="BD90" s="316">
        <f>IF($AY$73=$AY$54,BD88+BD70,0)</f>
        <v>0</v>
      </c>
      <c r="BE90" s="315">
        <f t="shared" ref="BE90" si="508">BE88+BE70</f>
        <v>944.31000000000006</v>
      </c>
      <c r="BF90" s="317">
        <f>BF88+BF70</f>
        <v>944.31000000000006</v>
      </c>
      <c r="BG90" s="227">
        <f>IF($BG$73=$BG$54,BG88+BG70,0)</f>
        <v>0</v>
      </c>
      <c r="BH90" s="228">
        <f t="shared" ref="BH90:BK90" si="509">IF($BG$73=$BG$54,BH88+BH70,0)</f>
        <v>0</v>
      </c>
      <c r="BI90" s="228">
        <f t="shared" si="509"/>
        <v>0</v>
      </c>
      <c r="BJ90" s="228">
        <f t="shared" si="509"/>
        <v>0</v>
      </c>
      <c r="BK90" s="228">
        <f t="shared" si="509"/>
        <v>0</v>
      </c>
      <c r="BL90" s="316">
        <f>IF($BG$73=$BG$54,BL88+BL70,0)</f>
        <v>0</v>
      </c>
      <c r="BM90" s="315">
        <f t="shared" ref="BM90" si="510">BM88+BM70</f>
        <v>1116.8</v>
      </c>
      <c r="BN90" s="317">
        <f>BN88+BN70</f>
        <v>1116.8</v>
      </c>
      <c r="BO90" s="227">
        <f>IF($BO$73=$BO$54,BO88+BO70,0)</f>
        <v>0</v>
      </c>
      <c r="BP90" s="228">
        <f t="shared" ref="BP90:BS90" si="511">IF($BO$73=$BO$54,BP88+BP70,0)</f>
        <v>0</v>
      </c>
      <c r="BQ90" s="228">
        <f t="shared" si="511"/>
        <v>0</v>
      </c>
      <c r="BR90" s="228">
        <f t="shared" si="511"/>
        <v>0</v>
      </c>
      <c r="BS90" s="228">
        <f t="shared" si="511"/>
        <v>0</v>
      </c>
      <c r="BT90" s="316">
        <f>IF($BO$73=$BO$54,BT88+BT70,0)</f>
        <v>0</v>
      </c>
      <c r="BU90" s="315">
        <f t="shared" ref="BU90" si="512">BU88+BU70</f>
        <v>1120.8</v>
      </c>
      <c r="BV90" s="317">
        <f>BV88+BV70</f>
        <v>1120.8</v>
      </c>
      <c r="BW90" s="227">
        <f>IF($BW$73=$BW$54,BW88+BW70,0)</f>
        <v>0</v>
      </c>
      <c r="BX90" s="228">
        <f t="shared" ref="BX90:CA90" si="513">IF($BW$73=$BW$54,BX88+BX70,0)</f>
        <v>0</v>
      </c>
      <c r="BY90" s="228">
        <f t="shared" si="513"/>
        <v>0</v>
      </c>
      <c r="BZ90" s="228">
        <f t="shared" si="513"/>
        <v>0</v>
      </c>
      <c r="CA90" s="228">
        <f t="shared" si="513"/>
        <v>0</v>
      </c>
      <c r="CB90" s="316">
        <f>IF($BW$73=$BW$54,CB88+CB70,0)</f>
        <v>0</v>
      </c>
      <c r="CC90" s="315">
        <f t="shared" ref="CC90" si="514">CC88+CC70</f>
        <v>2809.7</v>
      </c>
      <c r="CD90" s="235">
        <f>CD88+CD70</f>
        <v>2809.7</v>
      </c>
    </row>
    <row r="92" spans="1:82" ht="15" thickBot="1" x14ac:dyDescent="0.35"/>
    <row r="93" spans="1:82" ht="15" thickBot="1" x14ac:dyDescent="0.35">
      <c r="A93" s="248" t="s">
        <v>116</v>
      </c>
      <c r="B93" s="151"/>
      <c r="C93" s="243">
        <f>C50-C90</f>
        <v>0</v>
      </c>
      <c r="D93" s="244">
        <f>D50-D90</f>
        <v>0</v>
      </c>
      <c r="E93" s="244">
        <f t="shared" ref="E93:I93" si="515">E50-E90</f>
        <v>0</v>
      </c>
      <c r="F93" s="244">
        <f t="shared" si="515"/>
        <v>0</v>
      </c>
      <c r="G93" s="244">
        <f t="shared" si="515"/>
        <v>0</v>
      </c>
      <c r="H93" s="244">
        <f t="shared" si="515"/>
        <v>0</v>
      </c>
      <c r="I93" s="244">
        <f t="shared" si="515"/>
        <v>917.05040000000008</v>
      </c>
      <c r="J93" s="245">
        <f>J50-J90</f>
        <v>116.75040000000013</v>
      </c>
      <c r="K93" s="243">
        <f>K50-K90</f>
        <v>0</v>
      </c>
      <c r="L93" s="244">
        <f>L50-L90</f>
        <v>0</v>
      </c>
      <c r="M93" s="244">
        <f t="shared" ref="M93:Q93" si="516">M50-M90</f>
        <v>0</v>
      </c>
      <c r="N93" s="244">
        <f t="shared" si="516"/>
        <v>0</v>
      </c>
      <c r="O93" s="244">
        <f t="shared" si="516"/>
        <v>0</v>
      </c>
      <c r="P93" s="244">
        <f t="shared" si="516"/>
        <v>0</v>
      </c>
      <c r="Q93" s="244">
        <f t="shared" si="516"/>
        <v>115.55557999999996</v>
      </c>
      <c r="R93" s="245">
        <f>R50-R90</f>
        <v>115.55557999999996</v>
      </c>
      <c r="S93" s="243">
        <f>S50-S90</f>
        <v>0</v>
      </c>
      <c r="T93" s="244">
        <f>T50-T90</f>
        <v>0</v>
      </c>
      <c r="U93" s="244">
        <f t="shared" ref="U93:Y93" si="517">U50-U90</f>
        <v>0</v>
      </c>
      <c r="V93" s="244">
        <f t="shared" si="517"/>
        <v>0</v>
      </c>
      <c r="W93" s="244">
        <f t="shared" si="517"/>
        <v>0</v>
      </c>
      <c r="X93" s="244">
        <f t="shared" si="517"/>
        <v>0</v>
      </c>
      <c r="Y93" s="244">
        <f t="shared" si="517"/>
        <v>1076.425</v>
      </c>
      <c r="Z93" s="245">
        <f>Z50-Z90</f>
        <v>1076.425</v>
      </c>
      <c r="AA93" s="243">
        <f>AA50-AA90</f>
        <v>0</v>
      </c>
      <c r="AB93" s="244">
        <f>AB50-AB90</f>
        <v>0</v>
      </c>
      <c r="AC93" s="244">
        <f t="shared" ref="AC93:AG93" si="518">AC50-AC90</f>
        <v>0</v>
      </c>
      <c r="AD93" s="244">
        <f t="shared" si="518"/>
        <v>0</v>
      </c>
      <c r="AE93" s="244">
        <f t="shared" si="518"/>
        <v>0</v>
      </c>
      <c r="AF93" s="244">
        <f t="shared" si="518"/>
        <v>0</v>
      </c>
      <c r="AG93" s="244">
        <f t="shared" si="518"/>
        <v>239.90701000000013</v>
      </c>
      <c r="AH93" s="245">
        <f>AH50-AH90</f>
        <v>239.90701000000013</v>
      </c>
      <c r="AI93" s="243">
        <f>AI50-AI90</f>
        <v>0</v>
      </c>
      <c r="AJ93" s="244">
        <f>AJ50-AJ90</f>
        <v>0</v>
      </c>
      <c r="AK93" s="244">
        <f t="shared" ref="AK93:AO93" si="519">AK50-AK90</f>
        <v>0</v>
      </c>
      <c r="AL93" s="244">
        <f t="shared" si="519"/>
        <v>0</v>
      </c>
      <c r="AM93" s="244">
        <f t="shared" si="519"/>
        <v>0</v>
      </c>
      <c r="AN93" s="244">
        <f t="shared" si="519"/>
        <v>0</v>
      </c>
      <c r="AO93" s="244">
        <f t="shared" si="519"/>
        <v>133.08058000000005</v>
      </c>
      <c r="AP93" s="245">
        <f>AP50-AP90</f>
        <v>133.08058000000005</v>
      </c>
      <c r="AQ93" s="243">
        <f>AQ50-AQ90</f>
        <v>0</v>
      </c>
      <c r="AR93" s="244">
        <f>AR50-AR90</f>
        <v>0</v>
      </c>
      <c r="AS93" s="244">
        <f t="shared" ref="AS93:AW93" si="520">AS50-AS90</f>
        <v>0</v>
      </c>
      <c r="AT93" s="244">
        <f t="shared" si="520"/>
        <v>0</v>
      </c>
      <c r="AU93" s="244">
        <f t="shared" si="520"/>
        <v>0</v>
      </c>
      <c r="AV93" s="244">
        <f t="shared" si="520"/>
        <v>0</v>
      </c>
      <c r="AW93" s="244">
        <f t="shared" si="520"/>
        <v>-451.41499999999996</v>
      </c>
      <c r="AX93" s="245">
        <f>AX50-AX90</f>
        <v>-451.41499999999996</v>
      </c>
      <c r="AY93" s="243">
        <f>AY50-AY90</f>
        <v>0</v>
      </c>
      <c r="AZ93" s="244">
        <f>AZ50-AZ90</f>
        <v>0</v>
      </c>
      <c r="BA93" s="244">
        <f t="shared" ref="BA93:BE93" si="521">BA50-BA90</f>
        <v>0</v>
      </c>
      <c r="BB93" s="244">
        <f t="shared" si="521"/>
        <v>0</v>
      </c>
      <c r="BC93" s="244">
        <f t="shared" si="521"/>
        <v>0</v>
      </c>
      <c r="BD93" s="244">
        <f t="shared" si="521"/>
        <v>0</v>
      </c>
      <c r="BE93" s="244">
        <f t="shared" si="521"/>
        <v>-378.79000000000008</v>
      </c>
      <c r="BF93" s="245">
        <f>BF50-BF90</f>
        <v>-378.79000000000008</v>
      </c>
      <c r="BG93" s="243">
        <f>BG50-BG90</f>
        <v>0</v>
      </c>
      <c r="BH93" s="244">
        <f>BH50-BH90</f>
        <v>0</v>
      </c>
      <c r="BI93" s="244">
        <f t="shared" ref="BI93:BM93" si="522">BI50-BI90</f>
        <v>0</v>
      </c>
      <c r="BJ93" s="244">
        <f t="shared" si="522"/>
        <v>0</v>
      </c>
      <c r="BK93" s="244">
        <f t="shared" si="522"/>
        <v>0</v>
      </c>
      <c r="BL93" s="244">
        <f t="shared" si="522"/>
        <v>0</v>
      </c>
      <c r="BM93" s="244">
        <f t="shared" si="522"/>
        <v>22.100000000000136</v>
      </c>
      <c r="BN93" s="245">
        <f>BN50-BN90</f>
        <v>22.100000000000136</v>
      </c>
      <c r="BO93" s="243">
        <f>BO50-BO90</f>
        <v>0</v>
      </c>
      <c r="BP93" s="244">
        <f>BP50-BP90</f>
        <v>0</v>
      </c>
      <c r="BQ93" s="244">
        <f t="shared" ref="BQ93:BU93" si="523">BQ50-BQ90</f>
        <v>0</v>
      </c>
      <c r="BR93" s="244">
        <f t="shared" si="523"/>
        <v>0</v>
      </c>
      <c r="BS93" s="244">
        <f t="shared" si="523"/>
        <v>0</v>
      </c>
      <c r="BT93" s="244">
        <f t="shared" si="523"/>
        <v>0</v>
      </c>
      <c r="BU93" s="244">
        <f t="shared" si="523"/>
        <v>-152.19999999999993</v>
      </c>
      <c r="BV93" s="245">
        <f>BV50-BV90</f>
        <v>-152.19999999999993</v>
      </c>
      <c r="BW93" s="243">
        <f>BW50-BW90</f>
        <v>0</v>
      </c>
      <c r="BX93" s="244">
        <f>BX50-BX90</f>
        <v>0</v>
      </c>
      <c r="BY93" s="244">
        <f t="shared" ref="BY93:CC93" si="524">BY50-BY90</f>
        <v>0</v>
      </c>
      <c r="BZ93" s="244">
        <f t="shared" si="524"/>
        <v>0</v>
      </c>
      <c r="CA93" s="244">
        <f t="shared" si="524"/>
        <v>0</v>
      </c>
      <c r="CB93" s="244">
        <f t="shared" si="524"/>
        <v>0</v>
      </c>
      <c r="CC93" s="244">
        <f t="shared" si="524"/>
        <v>-2258.3249999999998</v>
      </c>
      <c r="CD93" s="245">
        <f>CD50-CD90</f>
        <v>-2258.3249999999998</v>
      </c>
    </row>
    <row r="96" spans="1:82" ht="15" thickBot="1" x14ac:dyDescent="0.35"/>
    <row r="97" spans="1:41" ht="18" x14ac:dyDescent="0.35">
      <c r="A97" s="284" t="s">
        <v>169</v>
      </c>
      <c r="B97" s="284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6"/>
    </row>
    <row r="98" spans="1:41" ht="15" thickBot="1" x14ac:dyDescent="0.35">
      <c r="A98" s="90"/>
      <c r="B98" s="66" t="s">
        <v>124</v>
      </c>
      <c r="C98" s="35"/>
      <c r="D98" s="35"/>
      <c r="E98" s="35"/>
      <c r="F98" s="35"/>
      <c r="G98" s="35"/>
      <c r="H98" s="35"/>
      <c r="I98" s="66" t="s">
        <v>125</v>
      </c>
      <c r="J98" s="35"/>
      <c r="K98" s="35"/>
      <c r="L98" s="35"/>
      <c r="M98" s="35"/>
      <c r="N98" s="35"/>
      <c r="O98" s="35"/>
      <c r="P98" s="66" t="s">
        <v>126</v>
      </c>
      <c r="Q98" s="35"/>
      <c r="R98" s="35"/>
      <c r="S98" s="35"/>
      <c r="T98" s="35"/>
      <c r="U98" s="35"/>
      <c r="V98" s="35"/>
      <c r="W98" s="66" t="s">
        <v>127</v>
      </c>
      <c r="X98" s="35"/>
      <c r="Y98" s="35"/>
      <c r="Z98" s="35"/>
      <c r="AA98" s="35"/>
      <c r="AB98" s="35"/>
      <c r="AC98" s="35"/>
      <c r="AD98" s="66" t="s">
        <v>128</v>
      </c>
      <c r="AE98" s="35"/>
      <c r="AF98" s="35"/>
      <c r="AG98" s="35"/>
      <c r="AH98" s="35"/>
      <c r="AI98" s="35"/>
      <c r="AJ98" s="35"/>
      <c r="AK98" s="66" t="s">
        <v>129</v>
      </c>
      <c r="AL98" s="35"/>
      <c r="AM98" s="35"/>
      <c r="AN98" s="35"/>
      <c r="AO98" s="85"/>
    </row>
    <row r="99" spans="1:41" x14ac:dyDescent="0.3">
      <c r="A99" s="181" t="s">
        <v>119</v>
      </c>
      <c r="B99" s="343" t="s">
        <v>112</v>
      </c>
      <c r="C99" s="344"/>
      <c r="D99" s="345" t="s">
        <v>113</v>
      </c>
      <c r="E99" s="346"/>
      <c r="F99" s="198" t="s">
        <v>116</v>
      </c>
      <c r="G99" s="35"/>
      <c r="H99" s="181" t="s">
        <v>119</v>
      </c>
      <c r="I99" s="343" t="s">
        <v>112</v>
      </c>
      <c r="J99" s="344"/>
      <c r="K99" s="345" t="s">
        <v>113</v>
      </c>
      <c r="L99" s="346"/>
      <c r="M99" s="198" t="s">
        <v>116</v>
      </c>
      <c r="N99" s="35"/>
      <c r="O99" s="181" t="s">
        <v>119</v>
      </c>
      <c r="P99" s="343" t="s">
        <v>112</v>
      </c>
      <c r="Q99" s="344"/>
      <c r="R99" s="345" t="s">
        <v>113</v>
      </c>
      <c r="S99" s="346"/>
      <c r="T99" s="198" t="s">
        <v>116</v>
      </c>
      <c r="U99" s="35"/>
      <c r="V99" s="181" t="s">
        <v>119</v>
      </c>
      <c r="W99" s="343" t="s">
        <v>112</v>
      </c>
      <c r="X99" s="344"/>
      <c r="Y99" s="345" t="s">
        <v>113</v>
      </c>
      <c r="Z99" s="346"/>
      <c r="AA99" s="198" t="s">
        <v>116</v>
      </c>
      <c r="AB99" s="35"/>
      <c r="AC99" s="181" t="s">
        <v>119</v>
      </c>
      <c r="AD99" s="343" t="s">
        <v>112</v>
      </c>
      <c r="AE99" s="344"/>
      <c r="AF99" s="345" t="s">
        <v>113</v>
      </c>
      <c r="AG99" s="346"/>
      <c r="AH99" s="198" t="s">
        <v>116</v>
      </c>
      <c r="AI99" s="35"/>
      <c r="AJ99" s="181" t="s">
        <v>119</v>
      </c>
      <c r="AK99" s="343" t="s">
        <v>112</v>
      </c>
      <c r="AL99" s="344"/>
      <c r="AM99" s="345" t="s">
        <v>113</v>
      </c>
      <c r="AN99" s="346"/>
      <c r="AO99" s="198" t="s">
        <v>116</v>
      </c>
    </row>
    <row r="100" spans="1:41" ht="15" thickBot="1" x14ac:dyDescent="0.35">
      <c r="A100" s="182"/>
      <c r="B100" s="188" t="s">
        <v>114</v>
      </c>
      <c r="C100" s="189" t="s">
        <v>115</v>
      </c>
      <c r="D100" s="186" t="s">
        <v>114</v>
      </c>
      <c r="E100" s="187" t="s">
        <v>115</v>
      </c>
      <c r="F100" s="185"/>
      <c r="G100" s="35"/>
      <c r="H100" s="182"/>
      <c r="I100" s="188" t="s">
        <v>114</v>
      </c>
      <c r="J100" s="189" t="s">
        <v>115</v>
      </c>
      <c r="K100" s="186" t="s">
        <v>114</v>
      </c>
      <c r="L100" s="187" t="s">
        <v>115</v>
      </c>
      <c r="M100" s="185"/>
      <c r="N100" s="35"/>
      <c r="O100" s="182"/>
      <c r="P100" s="188" t="s">
        <v>114</v>
      </c>
      <c r="Q100" s="189" t="s">
        <v>115</v>
      </c>
      <c r="R100" s="186" t="s">
        <v>114</v>
      </c>
      <c r="S100" s="187" t="s">
        <v>115</v>
      </c>
      <c r="T100" s="185"/>
      <c r="U100" s="35"/>
      <c r="V100" s="182"/>
      <c r="W100" s="188" t="s">
        <v>114</v>
      </c>
      <c r="X100" s="189" t="s">
        <v>115</v>
      </c>
      <c r="Y100" s="186" t="s">
        <v>114</v>
      </c>
      <c r="Z100" s="187" t="s">
        <v>115</v>
      </c>
      <c r="AA100" s="185"/>
      <c r="AB100" s="35"/>
      <c r="AC100" s="182"/>
      <c r="AD100" s="188" t="s">
        <v>114</v>
      </c>
      <c r="AE100" s="189" t="s">
        <v>115</v>
      </c>
      <c r="AF100" s="186" t="s">
        <v>114</v>
      </c>
      <c r="AG100" s="187" t="s">
        <v>115</v>
      </c>
      <c r="AH100" s="185"/>
      <c r="AI100" s="35"/>
      <c r="AJ100" s="182"/>
      <c r="AK100" s="188" t="s">
        <v>114</v>
      </c>
      <c r="AL100" s="189" t="s">
        <v>115</v>
      </c>
      <c r="AM100" s="186" t="s">
        <v>114</v>
      </c>
      <c r="AN100" s="187" t="s">
        <v>115</v>
      </c>
      <c r="AO100" s="185"/>
    </row>
    <row r="101" spans="1:41" ht="32.25" customHeight="1" x14ac:dyDescent="0.3">
      <c r="A101" s="90" t="s">
        <v>50</v>
      </c>
      <c r="B101" s="249" t="str">
        <f>C14</f>
        <v>.40110.263.000.5021.110.00000000000.20</v>
      </c>
      <c r="C101" s="250">
        <f>C30</f>
        <v>107.14840000000001</v>
      </c>
      <c r="D101" s="251" t="str">
        <f>B101</f>
        <v>.40110.263.000.5021.110.00000000000.20</v>
      </c>
      <c r="E101" s="252">
        <f>C70</f>
        <v>24.8</v>
      </c>
      <c r="F101" s="253">
        <f>C101-E101</f>
        <v>82.348400000000012</v>
      </c>
      <c r="G101" s="35"/>
      <c r="H101" s="90" t="s">
        <v>50</v>
      </c>
      <c r="I101" s="249" t="str">
        <f>B101</f>
        <v>.40110.263.000.5021.110.00000000000.20</v>
      </c>
      <c r="J101" s="250">
        <f>D30</f>
        <v>25.058900000000001</v>
      </c>
      <c r="K101" s="251" t="str">
        <f>D101</f>
        <v>.40110.263.000.5021.110.00000000000.20</v>
      </c>
      <c r="L101" s="252">
        <f>D70</f>
        <v>5.8000000000000007</v>
      </c>
      <c r="M101" s="253">
        <f>J101-L101</f>
        <v>19.258900000000001</v>
      </c>
      <c r="N101" s="35"/>
      <c r="O101" s="90" t="s">
        <v>50</v>
      </c>
      <c r="P101" s="249" t="str">
        <f>I101</f>
        <v>.40110.263.000.5021.110.00000000000.20</v>
      </c>
      <c r="Q101" s="250">
        <f>E30</f>
        <v>24.194800000000001</v>
      </c>
      <c r="R101" s="251" t="str">
        <f>K101</f>
        <v>.40110.263.000.5021.110.00000000000.20</v>
      </c>
      <c r="S101" s="252">
        <f>E70</f>
        <v>5.6000000000000005</v>
      </c>
      <c r="T101" s="253">
        <f>Q101-S101</f>
        <v>18.594799999999999</v>
      </c>
      <c r="U101" s="35"/>
      <c r="V101" s="90" t="s">
        <v>50</v>
      </c>
      <c r="W101" s="249" t="str">
        <f>P101</f>
        <v>.40110.263.000.5021.110.00000000000.20</v>
      </c>
      <c r="X101" s="250">
        <f>F30</f>
        <v>345.64000000000004</v>
      </c>
      <c r="Y101" s="251" t="str">
        <f>R101</f>
        <v>.40110.263.000.5021.110.00000000000.20</v>
      </c>
      <c r="Z101" s="252">
        <f>F70</f>
        <v>80</v>
      </c>
      <c r="AA101" s="253">
        <f>X101-Z101</f>
        <v>265.64000000000004</v>
      </c>
      <c r="AB101" s="35"/>
      <c r="AC101" s="90" t="s">
        <v>50</v>
      </c>
      <c r="AD101" s="249" t="str">
        <f>W101</f>
        <v>.40110.263.000.5021.110.00000000000.20</v>
      </c>
      <c r="AE101" s="250">
        <f>G30</f>
        <v>0</v>
      </c>
      <c r="AF101" s="251" t="str">
        <f>Y101</f>
        <v>.40110.263.000.5021.110.00000000000.20</v>
      </c>
      <c r="AG101" s="252">
        <f>G70</f>
        <v>22</v>
      </c>
      <c r="AH101" s="253">
        <f>AE101-AG101</f>
        <v>-22</v>
      </c>
      <c r="AI101" s="35"/>
      <c r="AJ101" s="90" t="s">
        <v>50</v>
      </c>
      <c r="AK101" s="249" t="str">
        <f>AD101</f>
        <v>.40110.263.000.5021.110.00000000000.20</v>
      </c>
      <c r="AL101" s="250">
        <f>H30</f>
        <v>0</v>
      </c>
      <c r="AM101" s="251" t="str">
        <f>AF101</f>
        <v>.40110.263.000.5021.110.00000000000.20</v>
      </c>
      <c r="AN101" s="252">
        <f>H70</f>
        <v>23</v>
      </c>
      <c r="AO101" s="253">
        <f>AL101-AN101</f>
        <v>-23</v>
      </c>
    </row>
    <row r="102" spans="1:41" ht="32.25" customHeight="1" x14ac:dyDescent="0.3">
      <c r="A102" s="90" t="s">
        <v>52</v>
      </c>
      <c r="B102" s="190" t="str">
        <f>K14</f>
        <v>.401390550033.</v>
      </c>
      <c r="C102" s="191">
        <f>K30</f>
        <v>75.713160000000002</v>
      </c>
      <c r="D102" s="203" t="str">
        <f t="shared" ref="D102:D110" si="525">B102</f>
        <v>.401390550033.</v>
      </c>
      <c r="E102" s="195">
        <f>K70</f>
        <v>37.200000000000003</v>
      </c>
      <c r="F102" s="199">
        <f t="shared" ref="F102:F110" si="526">C102-E102</f>
        <v>38.513159999999999</v>
      </c>
      <c r="G102" s="35"/>
      <c r="H102" s="90" t="s">
        <v>52</v>
      </c>
      <c r="I102" s="201" t="str">
        <f t="shared" ref="I102:I110" si="527">B102</f>
        <v>.401390550033.</v>
      </c>
      <c r="J102" s="191">
        <f>L30</f>
        <v>17.70711</v>
      </c>
      <c r="K102" s="203" t="str">
        <f t="shared" ref="K102:K110" si="528">D102</f>
        <v>.401390550033.</v>
      </c>
      <c r="L102" s="195">
        <f>L70</f>
        <v>8.7000000000000011</v>
      </c>
      <c r="M102" s="199">
        <f t="shared" ref="M102:M110" si="529">J102-L102</f>
        <v>9.0071099999999991</v>
      </c>
      <c r="N102" s="35"/>
      <c r="O102" s="90" t="s">
        <v>52</v>
      </c>
      <c r="P102" s="201" t="str">
        <f t="shared" ref="P102:P110" si="530">I102</f>
        <v>.401390550033.</v>
      </c>
      <c r="Q102" s="191">
        <f>M30</f>
        <v>17.096520000000002</v>
      </c>
      <c r="R102" s="203" t="str">
        <f t="shared" ref="R102:R110" si="531">K102</f>
        <v>.401390550033.</v>
      </c>
      <c r="S102" s="195">
        <f>M70</f>
        <v>8.4</v>
      </c>
      <c r="T102" s="199">
        <f t="shared" ref="T102:T110" si="532">Q102-S102</f>
        <v>8.6965200000000014</v>
      </c>
      <c r="U102" s="35"/>
      <c r="V102" s="90" t="s">
        <v>52</v>
      </c>
      <c r="W102" s="201" t="str">
        <f t="shared" ref="W102:W110" si="533">P102</f>
        <v>.401390550033.</v>
      </c>
      <c r="X102" s="191">
        <f>N30</f>
        <v>244.23600000000002</v>
      </c>
      <c r="Y102" s="203" t="str">
        <f t="shared" ref="Y102:Y110" si="534">R102</f>
        <v>.401390550033.</v>
      </c>
      <c r="Z102" s="195">
        <f>N70</f>
        <v>120</v>
      </c>
      <c r="AA102" s="199">
        <f t="shared" ref="AA102:AA110" si="535">X102-Z102</f>
        <v>124.23600000000002</v>
      </c>
      <c r="AB102" s="35"/>
      <c r="AC102" s="90" t="s">
        <v>52</v>
      </c>
      <c r="AD102" s="201" t="str">
        <f t="shared" ref="AD102:AD110" si="536">W102</f>
        <v>.401390550033.</v>
      </c>
      <c r="AE102" s="191">
        <f>O30</f>
        <v>3</v>
      </c>
      <c r="AF102" s="203" t="str">
        <f t="shared" ref="AF102:AF110" si="537">Y102</f>
        <v>.401390550033.</v>
      </c>
      <c r="AG102" s="195">
        <f>O70</f>
        <v>24</v>
      </c>
      <c r="AH102" s="199">
        <f t="shared" ref="AH102:AH110" si="538">AE102-AG102</f>
        <v>-21</v>
      </c>
      <c r="AI102" s="35"/>
      <c r="AJ102" s="90" t="s">
        <v>52</v>
      </c>
      <c r="AK102" s="201" t="str">
        <f t="shared" ref="AK102:AK110" si="539">AD102</f>
        <v>.401390550033.</v>
      </c>
      <c r="AL102" s="191">
        <f>P30</f>
        <v>4</v>
      </c>
      <c r="AM102" s="203" t="str">
        <f t="shared" ref="AM102:AM110" si="540">AF102</f>
        <v>.401390550033.</v>
      </c>
      <c r="AN102" s="195">
        <f>P70</f>
        <v>25</v>
      </c>
      <c r="AO102" s="199">
        <f t="shared" ref="AO102:AO110" si="541">AL102-AN102</f>
        <v>-21</v>
      </c>
    </row>
    <row r="103" spans="1:41" ht="32.25" customHeight="1" x14ac:dyDescent="0.3">
      <c r="A103" s="90" t="s">
        <v>53</v>
      </c>
      <c r="B103" s="190" t="str">
        <f>S14</f>
        <v>.401392130005.</v>
      </c>
      <c r="C103" s="191">
        <f>S30</f>
        <v>186</v>
      </c>
      <c r="D103" s="203" t="str">
        <f t="shared" si="525"/>
        <v>.401392130005.</v>
      </c>
      <c r="E103" s="195">
        <f>S70</f>
        <v>43.4</v>
      </c>
      <c r="F103" s="199">
        <f t="shared" si="526"/>
        <v>142.6</v>
      </c>
      <c r="G103" s="35"/>
      <c r="H103" s="90" t="s">
        <v>53</v>
      </c>
      <c r="I103" s="201" t="str">
        <f t="shared" si="527"/>
        <v>.401392130005.</v>
      </c>
      <c r="J103" s="191">
        <f>T30</f>
        <v>43.5</v>
      </c>
      <c r="K103" s="203" t="str">
        <f t="shared" si="528"/>
        <v>.401392130005.</v>
      </c>
      <c r="L103" s="195">
        <f>T70</f>
        <v>10.15</v>
      </c>
      <c r="M103" s="199">
        <f t="shared" si="529"/>
        <v>33.35</v>
      </c>
      <c r="N103" s="35"/>
      <c r="O103" s="90" t="s">
        <v>53</v>
      </c>
      <c r="P103" s="201" t="str">
        <f t="shared" si="530"/>
        <v>.401392130005.</v>
      </c>
      <c r="Q103" s="191">
        <f>U30</f>
        <v>42</v>
      </c>
      <c r="R103" s="203" t="str">
        <f t="shared" si="531"/>
        <v>.401392130005.</v>
      </c>
      <c r="S103" s="195">
        <f>U70</f>
        <v>9.8000000000000007</v>
      </c>
      <c r="T103" s="199">
        <f t="shared" si="532"/>
        <v>32.200000000000003</v>
      </c>
      <c r="U103" s="35"/>
      <c r="V103" s="90" t="s">
        <v>53</v>
      </c>
      <c r="W103" s="201" t="str">
        <f t="shared" si="533"/>
        <v>.401392130005.</v>
      </c>
      <c r="X103" s="191">
        <f>V30</f>
        <v>600</v>
      </c>
      <c r="Y103" s="203" t="str">
        <f t="shared" si="534"/>
        <v>.401392130005.</v>
      </c>
      <c r="Z103" s="195">
        <f>V70</f>
        <v>140</v>
      </c>
      <c r="AA103" s="199">
        <f t="shared" si="535"/>
        <v>460</v>
      </c>
      <c r="AB103" s="35"/>
      <c r="AC103" s="90" t="s">
        <v>53</v>
      </c>
      <c r="AD103" s="201" t="str">
        <f t="shared" si="536"/>
        <v>.401392130005.</v>
      </c>
      <c r="AE103" s="191">
        <f>W30</f>
        <v>5</v>
      </c>
      <c r="AF103" s="203" t="str">
        <f t="shared" si="537"/>
        <v>.401392130005.</v>
      </c>
      <c r="AG103" s="195">
        <f>W70</f>
        <v>26</v>
      </c>
      <c r="AH103" s="199">
        <f t="shared" si="538"/>
        <v>-21</v>
      </c>
      <c r="AI103" s="35"/>
      <c r="AJ103" s="90" t="s">
        <v>53</v>
      </c>
      <c r="AK103" s="201" t="str">
        <f t="shared" si="539"/>
        <v>.401392130005.</v>
      </c>
      <c r="AL103" s="191">
        <f>X30</f>
        <v>6</v>
      </c>
      <c r="AM103" s="203" t="str">
        <f t="shared" si="540"/>
        <v>.401392130005.</v>
      </c>
      <c r="AN103" s="195">
        <f>X70</f>
        <v>27</v>
      </c>
      <c r="AO103" s="199">
        <f t="shared" si="541"/>
        <v>-21</v>
      </c>
    </row>
    <row r="104" spans="1:41" ht="32.25" customHeight="1" x14ac:dyDescent="0.3">
      <c r="A104" s="90" t="s">
        <v>54</v>
      </c>
      <c r="B104" s="190" t="str">
        <f>AA14</f>
        <v>.401392680003.</v>
      </c>
      <c r="C104" s="191">
        <f>AA30</f>
        <v>126.18302</v>
      </c>
      <c r="D104" s="203" t="str">
        <f t="shared" si="525"/>
        <v>.401392680003.</v>
      </c>
      <c r="E104" s="195">
        <f>AA70</f>
        <v>49.6</v>
      </c>
      <c r="F104" s="199">
        <f t="shared" si="526"/>
        <v>76.583020000000005</v>
      </c>
      <c r="G104" s="35"/>
      <c r="H104" s="90" t="s">
        <v>54</v>
      </c>
      <c r="I104" s="201" t="str">
        <f t="shared" si="527"/>
        <v>.401392680003.</v>
      </c>
      <c r="J104" s="191">
        <f>AB30</f>
        <v>29.510545</v>
      </c>
      <c r="K104" s="203" t="str">
        <f t="shared" si="528"/>
        <v>.401392680003.</v>
      </c>
      <c r="L104" s="195">
        <f>AB70</f>
        <v>11.600000000000001</v>
      </c>
      <c r="M104" s="199">
        <f t="shared" si="529"/>
        <v>17.910544999999999</v>
      </c>
      <c r="N104" s="35"/>
      <c r="O104" s="90" t="s">
        <v>54</v>
      </c>
      <c r="P104" s="201" t="str">
        <f t="shared" si="530"/>
        <v>.401392680003.</v>
      </c>
      <c r="Q104" s="191">
        <f>AC30</f>
        <v>28.492940000000004</v>
      </c>
      <c r="R104" s="203" t="str">
        <f t="shared" si="531"/>
        <v>.401392680003.</v>
      </c>
      <c r="S104" s="195">
        <f>AC70</f>
        <v>11.200000000000001</v>
      </c>
      <c r="T104" s="199">
        <f t="shared" si="532"/>
        <v>17.292940000000002</v>
      </c>
      <c r="U104" s="35"/>
      <c r="V104" s="90" t="s">
        <v>54</v>
      </c>
      <c r="W104" s="201" t="str">
        <f t="shared" si="533"/>
        <v>.401392680003.</v>
      </c>
      <c r="X104" s="191">
        <f>AD30</f>
        <v>407.04200000000003</v>
      </c>
      <c r="Y104" s="203" t="str">
        <f t="shared" si="534"/>
        <v>.401392680003.</v>
      </c>
      <c r="Z104" s="195">
        <f>AD70</f>
        <v>160</v>
      </c>
      <c r="AA104" s="199">
        <f t="shared" si="535"/>
        <v>247.04200000000003</v>
      </c>
      <c r="AB104" s="35"/>
      <c r="AC104" s="90" t="s">
        <v>54</v>
      </c>
      <c r="AD104" s="201" t="str">
        <f t="shared" si="536"/>
        <v>.401392680003.</v>
      </c>
      <c r="AE104" s="191">
        <f>AE30</f>
        <v>7</v>
      </c>
      <c r="AF104" s="203" t="str">
        <f t="shared" si="537"/>
        <v>.401392680003.</v>
      </c>
      <c r="AG104" s="195">
        <f>AE70</f>
        <v>28</v>
      </c>
      <c r="AH104" s="199">
        <f t="shared" si="538"/>
        <v>-21</v>
      </c>
      <c r="AI104" s="35"/>
      <c r="AJ104" s="90" t="s">
        <v>54</v>
      </c>
      <c r="AK104" s="201" t="str">
        <f t="shared" si="539"/>
        <v>.401392680003.</v>
      </c>
      <c r="AL104" s="191">
        <f>AF30</f>
        <v>8</v>
      </c>
      <c r="AM104" s="203" t="str">
        <f t="shared" si="540"/>
        <v>.401392680003.</v>
      </c>
      <c r="AN104" s="195">
        <f>AF70</f>
        <v>29</v>
      </c>
      <c r="AO104" s="199">
        <f t="shared" si="541"/>
        <v>-21</v>
      </c>
    </row>
    <row r="105" spans="1:41" ht="32.25" customHeight="1" x14ac:dyDescent="0.3">
      <c r="A105" s="90" t="s">
        <v>55</v>
      </c>
      <c r="B105" s="190" t="str">
        <f>AI14</f>
        <v>.401391410008.</v>
      </c>
      <c r="C105" s="191">
        <f>AI30</f>
        <v>75.713160000000002</v>
      </c>
      <c r="D105" s="203" t="str">
        <f t="shared" si="525"/>
        <v>.401391410008.</v>
      </c>
      <c r="E105" s="195">
        <f>AI70</f>
        <v>62</v>
      </c>
      <c r="F105" s="199">
        <f t="shared" si="526"/>
        <v>13.713160000000002</v>
      </c>
      <c r="G105" s="35"/>
      <c r="H105" s="90" t="s">
        <v>55</v>
      </c>
      <c r="I105" s="201" t="str">
        <f t="shared" si="527"/>
        <v>.401391410008.</v>
      </c>
      <c r="J105" s="191">
        <f>AJ30</f>
        <v>17.70711</v>
      </c>
      <c r="K105" s="203" t="str">
        <f t="shared" si="528"/>
        <v>.401391410008.</v>
      </c>
      <c r="L105" s="195">
        <f>AJ70</f>
        <v>14.5</v>
      </c>
      <c r="M105" s="199">
        <f t="shared" si="529"/>
        <v>3.2071100000000001</v>
      </c>
      <c r="N105" s="35"/>
      <c r="O105" s="90" t="s">
        <v>55</v>
      </c>
      <c r="P105" s="201" t="str">
        <f t="shared" si="530"/>
        <v>.401391410008.</v>
      </c>
      <c r="Q105" s="191">
        <f>AK30</f>
        <v>17.096520000000002</v>
      </c>
      <c r="R105" s="203" t="str">
        <f t="shared" si="531"/>
        <v>.401391410008.</v>
      </c>
      <c r="S105" s="195">
        <f>AK70</f>
        <v>14</v>
      </c>
      <c r="T105" s="199">
        <f t="shared" si="532"/>
        <v>3.0965200000000017</v>
      </c>
      <c r="U105" s="35"/>
      <c r="V105" s="90" t="s">
        <v>55</v>
      </c>
      <c r="W105" s="201" t="str">
        <f t="shared" si="533"/>
        <v>.401391410008.</v>
      </c>
      <c r="X105" s="191">
        <f>AL30</f>
        <v>244.23600000000002</v>
      </c>
      <c r="Y105" s="203" t="str">
        <f t="shared" si="534"/>
        <v>.401391410008.</v>
      </c>
      <c r="Z105" s="195">
        <f>AL70</f>
        <v>200</v>
      </c>
      <c r="AA105" s="199">
        <f t="shared" si="535"/>
        <v>44.236000000000018</v>
      </c>
      <c r="AB105" s="35"/>
      <c r="AC105" s="90" t="s">
        <v>55</v>
      </c>
      <c r="AD105" s="201" t="str">
        <f t="shared" si="536"/>
        <v>.401391410008.</v>
      </c>
      <c r="AE105" s="191">
        <f>AM30</f>
        <v>10</v>
      </c>
      <c r="AF105" s="203" t="str">
        <f t="shared" si="537"/>
        <v>.401391410008.</v>
      </c>
      <c r="AG105" s="195">
        <f>AM70</f>
        <v>30</v>
      </c>
      <c r="AH105" s="199">
        <f t="shared" si="538"/>
        <v>-20</v>
      </c>
      <c r="AI105" s="35"/>
      <c r="AJ105" s="90" t="s">
        <v>55</v>
      </c>
      <c r="AK105" s="201" t="str">
        <f t="shared" si="539"/>
        <v>.401391410008.</v>
      </c>
      <c r="AL105" s="191">
        <f>AN30</f>
        <v>12</v>
      </c>
      <c r="AM105" s="203" t="str">
        <f t="shared" si="540"/>
        <v>.401391410008.</v>
      </c>
      <c r="AN105" s="195">
        <f>AN70</f>
        <v>31</v>
      </c>
      <c r="AO105" s="199">
        <f t="shared" si="541"/>
        <v>-19</v>
      </c>
    </row>
    <row r="106" spans="1:41" ht="32.25" customHeight="1" x14ac:dyDescent="0.3">
      <c r="A106" s="90" t="s">
        <v>56</v>
      </c>
      <c r="B106" s="190" t="str">
        <f>AQ14</f>
        <v>0.401390550034.</v>
      </c>
      <c r="C106" s="191">
        <f>AQ30</f>
        <v>18.600000000000001</v>
      </c>
      <c r="D106" s="203" t="str">
        <f t="shared" si="525"/>
        <v>0.401390550034.</v>
      </c>
      <c r="E106" s="195">
        <f>AQ70</f>
        <v>74.400000000000006</v>
      </c>
      <c r="F106" s="199">
        <f t="shared" si="526"/>
        <v>-55.800000000000004</v>
      </c>
      <c r="G106" s="35"/>
      <c r="H106" s="90" t="s">
        <v>56</v>
      </c>
      <c r="I106" s="201" t="str">
        <f t="shared" si="527"/>
        <v>0.401390550034.</v>
      </c>
      <c r="J106" s="191">
        <f>AR30</f>
        <v>4.3500000000000005</v>
      </c>
      <c r="K106" s="203" t="str">
        <f t="shared" si="528"/>
        <v>0.401390550034.</v>
      </c>
      <c r="L106" s="195">
        <f>AR70</f>
        <v>17.400000000000002</v>
      </c>
      <c r="M106" s="199">
        <f t="shared" si="529"/>
        <v>-13.05</v>
      </c>
      <c r="N106" s="35"/>
      <c r="O106" s="90" t="s">
        <v>56</v>
      </c>
      <c r="P106" s="201" t="str">
        <f t="shared" si="530"/>
        <v>0.401390550034.</v>
      </c>
      <c r="Q106" s="191">
        <f>AS30</f>
        <v>4.2</v>
      </c>
      <c r="R106" s="203" t="str">
        <f t="shared" si="531"/>
        <v>0.401390550034.</v>
      </c>
      <c r="S106" s="195">
        <f>AS70</f>
        <v>16.8</v>
      </c>
      <c r="T106" s="199">
        <f t="shared" si="532"/>
        <v>-12.600000000000001</v>
      </c>
      <c r="U106" s="35"/>
      <c r="V106" s="90" t="s">
        <v>56</v>
      </c>
      <c r="W106" s="201" t="str">
        <f t="shared" si="533"/>
        <v>0.401390550034.</v>
      </c>
      <c r="X106" s="191">
        <f>AT30</f>
        <v>60</v>
      </c>
      <c r="Y106" s="203" t="str">
        <f t="shared" si="534"/>
        <v>0.401390550034.</v>
      </c>
      <c r="Z106" s="195">
        <f>AT70</f>
        <v>240</v>
      </c>
      <c r="AA106" s="199">
        <f t="shared" si="535"/>
        <v>-180</v>
      </c>
      <c r="AB106" s="35"/>
      <c r="AC106" s="90" t="s">
        <v>56</v>
      </c>
      <c r="AD106" s="201" t="str">
        <f t="shared" si="536"/>
        <v>0.401390550034.</v>
      </c>
      <c r="AE106" s="191">
        <f>AU30</f>
        <v>13</v>
      </c>
      <c r="AF106" s="203" t="str">
        <f t="shared" si="537"/>
        <v>0.401390550034.</v>
      </c>
      <c r="AG106" s="195">
        <f>AU70</f>
        <v>31</v>
      </c>
      <c r="AH106" s="199">
        <f t="shared" si="538"/>
        <v>-18</v>
      </c>
      <c r="AI106" s="35"/>
      <c r="AJ106" s="90" t="s">
        <v>56</v>
      </c>
      <c r="AK106" s="201" t="str">
        <f t="shared" si="539"/>
        <v>0.401390550034.</v>
      </c>
      <c r="AL106" s="191">
        <f>AV30</f>
        <v>14</v>
      </c>
      <c r="AM106" s="203" t="str">
        <f t="shared" si="540"/>
        <v>0.401390550034.</v>
      </c>
      <c r="AN106" s="195">
        <f>AV70</f>
        <v>32</v>
      </c>
      <c r="AO106" s="199">
        <f t="shared" si="541"/>
        <v>-18</v>
      </c>
    </row>
    <row r="107" spans="1:41" ht="32.25" customHeight="1" x14ac:dyDescent="0.3">
      <c r="A107" s="90" t="s">
        <v>57</v>
      </c>
      <c r="B107" s="190" t="str">
        <f>AY14</f>
        <v>0.401150010001.</v>
      </c>
      <c r="C107" s="191">
        <f>AY30</f>
        <v>26.04</v>
      </c>
      <c r="D107" s="203" t="str">
        <f t="shared" si="525"/>
        <v>0.401150010001.</v>
      </c>
      <c r="E107" s="195">
        <f>AY70</f>
        <v>86.8</v>
      </c>
      <c r="F107" s="199">
        <f t="shared" si="526"/>
        <v>-60.76</v>
      </c>
      <c r="G107" s="35"/>
      <c r="H107" s="90" t="s">
        <v>57</v>
      </c>
      <c r="I107" s="201" t="str">
        <f t="shared" si="527"/>
        <v>0.401150010001.</v>
      </c>
      <c r="J107" s="191">
        <f>AZ30</f>
        <v>6.0900000000000007</v>
      </c>
      <c r="K107" s="203" t="str">
        <f t="shared" si="528"/>
        <v>0.401150010001.</v>
      </c>
      <c r="L107" s="195">
        <f>AZ70</f>
        <v>20.3</v>
      </c>
      <c r="M107" s="199">
        <f t="shared" si="529"/>
        <v>-14.21</v>
      </c>
      <c r="N107" s="35"/>
      <c r="O107" s="90" t="s">
        <v>57</v>
      </c>
      <c r="P107" s="201" t="str">
        <f t="shared" si="530"/>
        <v>0.401150010001.</v>
      </c>
      <c r="Q107" s="191">
        <f>BA30</f>
        <v>5.88</v>
      </c>
      <c r="R107" s="203" t="str">
        <f t="shared" si="531"/>
        <v>0.401150010001.</v>
      </c>
      <c r="S107" s="195">
        <f>BA70</f>
        <v>19.600000000000001</v>
      </c>
      <c r="T107" s="199">
        <f t="shared" si="532"/>
        <v>-13.720000000000002</v>
      </c>
      <c r="U107" s="35"/>
      <c r="V107" s="90" t="s">
        <v>57</v>
      </c>
      <c r="W107" s="201" t="str">
        <f t="shared" si="533"/>
        <v>0.401150010001.</v>
      </c>
      <c r="X107" s="191">
        <f>BB30</f>
        <v>84</v>
      </c>
      <c r="Y107" s="203" t="str">
        <f t="shared" si="534"/>
        <v>0.401150010001.</v>
      </c>
      <c r="Z107" s="195">
        <f>BB70</f>
        <v>280</v>
      </c>
      <c r="AA107" s="199">
        <f t="shared" si="535"/>
        <v>-196</v>
      </c>
      <c r="AB107" s="35"/>
      <c r="AC107" s="90" t="s">
        <v>57</v>
      </c>
      <c r="AD107" s="201" t="str">
        <f t="shared" si="536"/>
        <v>0.401150010001.</v>
      </c>
      <c r="AE107" s="191">
        <f>BC30</f>
        <v>15</v>
      </c>
      <c r="AF107" s="203" t="str">
        <f t="shared" si="537"/>
        <v>0.401150010001.</v>
      </c>
      <c r="AG107" s="195">
        <f>BC70</f>
        <v>33</v>
      </c>
      <c r="AH107" s="199">
        <f t="shared" si="538"/>
        <v>-18</v>
      </c>
      <c r="AI107" s="35"/>
      <c r="AJ107" s="90" t="s">
        <v>57</v>
      </c>
      <c r="AK107" s="201" t="str">
        <f t="shared" si="539"/>
        <v>0.401150010001.</v>
      </c>
      <c r="AL107" s="191">
        <f>BD30</f>
        <v>16</v>
      </c>
      <c r="AM107" s="203" t="str">
        <f t="shared" si="540"/>
        <v>0.401150010001.</v>
      </c>
      <c r="AN107" s="195">
        <f>BD70</f>
        <v>34</v>
      </c>
      <c r="AO107" s="199">
        <f t="shared" si="541"/>
        <v>-18</v>
      </c>
    </row>
    <row r="108" spans="1:41" ht="32.25" customHeight="1" x14ac:dyDescent="0.3">
      <c r="A108" s="90" t="s">
        <v>58</v>
      </c>
      <c r="B108" s="190" t="str">
        <f>BG14</f>
        <v>0.402050010001.</v>
      </c>
      <c r="C108" s="191">
        <f>BG30</f>
        <v>49.6</v>
      </c>
      <c r="D108" s="203" t="str">
        <f t="shared" si="525"/>
        <v>0.402050010001.</v>
      </c>
      <c r="E108" s="195">
        <f>BG70</f>
        <v>99.2</v>
      </c>
      <c r="F108" s="199">
        <f t="shared" si="526"/>
        <v>-49.6</v>
      </c>
      <c r="G108" s="35"/>
      <c r="H108" s="90" t="s">
        <v>58</v>
      </c>
      <c r="I108" s="201" t="str">
        <f t="shared" si="527"/>
        <v>0.402050010001.</v>
      </c>
      <c r="J108" s="191">
        <f>BH30</f>
        <v>11.600000000000001</v>
      </c>
      <c r="K108" s="203" t="str">
        <f t="shared" si="528"/>
        <v>0.402050010001.</v>
      </c>
      <c r="L108" s="195">
        <f>BH70</f>
        <v>23.200000000000003</v>
      </c>
      <c r="M108" s="199">
        <f t="shared" si="529"/>
        <v>-11.600000000000001</v>
      </c>
      <c r="N108" s="35"/>
      <c r="O108" s="90" t="s">
        <v>58</v>
      </c>
      <c r="P108" s="201" t="str">
        <f t="shared" si="530"/>
        <v>0.402050010001.</v>
      </c>
      <c r="Q108" s="191">
        <f>BI30</f>
        <v>11.200000000000001</v>
      </c>
      <c r="R108" s="203" t="str">
        <f t="shared" si="531"/>
        <v>0.402050010001.</v>
      </c>
      <c r="S108" s="195">
        <f>BI70</f>
        <v>22.400000000000002</v>
      </c>
      <c r="T108" s="199">
        <f t="shared" si="532"/>
        <v>-11.200000000000001</v>
      </c>
      <c r="U108" s="35"/>
      <c r="V108" s="90" t="s">
        <v>58</v>
      </c>
      <c r="W108" s="201" t="str">
        <f t="shared" si="533"/>
        <v>0.402050010001.</v>
      </c>
      <c r="X108" s="191">
        <f>BJ30</f>
        <v>160</v>
      </c>
      <c r="Y108" s="203" t="str">
        <f t="shared" si="534"/>
        <v>0.402050010001.</v>
      </c>
      <c r="Z108" s="195">
        <f>BJ70</f>
        <v>320</v>
      </c>
      <c r="AA108" s="199">
        <f t="shared" si="535"/>
        <v>-160</v>
      </c>
      <c r="AB108" s="35"/>
      <c r="AC108" s="90" t="s">
        <v>58</v>
      </c>
      <c r="AD108" s="201" t="str">
        <f t="shared" si="536"/>
        <v>0.402050010001.</v>
      </c>
      <c r="AE108" s="191">
        <f>BK30</f>
        <v>17</v>
      </c>
      <c r="AF108" s="203" t="str">
        <f t="shared" si="537"/>
        <v>0.402050010001.</v>
      </c>
      <c r="AG108" s="195">
        <f>BK70</f>
        <v>35</v>
      </c>
      <c r="AH108" s="199">
        <f t="shared" si="538"/>
        <v>-18</v>
      </c>
      <c r="AI108" s="35"/>
      <c r="AJ108" s="90" t="s">
        <v>58</v>
      </c>
      <c r="AK108" s="201" t="str">
        <f t="shared" si="539"/>
        <v>0.402050010001.</v>
      </c>
      <c r="AL108" s="191">
        <f>BL30</f>
        <v>18</v>
      </c>
      <c r="AM108" s="203" t="str">
        <f t="shared" si="540"/>
        <v>0.402050010001.</v>
      </c>
      <c r="AN108" s="195">
        <f>BL70</f>
        <v>36</v>
      </c>
      <c r="AO108" s="199">
        <f t="shared" si="541"/>
        <v>-18</v>
      </c>
    </row>
    <row r="109" spans="1:41" ht="32.25" customHeight="1" x14ac:dyDescent="0.3">
      <c r="A109" s="90" t="s">
        <v>59</v>
      </c>
      <c r="B109" s="190" t="str">
        <f>BO14</f>
        <v>0.402081150001.</v>
      </c>
      <c r="C109" s="191">
        <f>BO30</f>
        <v>124</v>
      </c>
      <c r="D109" s="203" t="str">
        <f t="shared" si="525"/>
        <v>0.402081150001.</v>
      </c>
      <c r="E109" s="195">
        <f>BO70</f>
        <v>111.6</v>
      </c>
      <c r="F109" s="199">
        <f t="shared" si="526"/>
        <v>12.400000000000006</v>
      </c>
      <c r="G109" s="35"/>
      <c r="H109" s="90" t="s">
        <v>59</v>
      </c>
      <c r="I109" s="201" t="str">
        <f t="shared" si="527"/>
        <v>0.402081150001.</v>
      </c>
      <c r="J109" s="191">
        <f>BP30</f>
        <v>29</v>
      </c>
      <c r="K109" s="203" t="str">
        <f t="shared" si="528"/>
        <v>0.402081150001.</v>
      </c>
      <c r="L109" s="195">
        <f>BP70</f>
        <v>26.1</v>
      </c>
      <c r="M109" s="199">
        <f t="shared" si="529"/>
        <v>2.8999999999999986</v>
      </c>
      <c r="N109" s="35"/>
      <c r="O109" s="90" t="s">
        <v>59</v>
      </c>
      <c r="P109" s="201" t="str">
        <f t="shared" si="530"/>
        <v>0.402081150001.</v>
      </c>
      <c r="Q109" s="191">
        <f>BQ30</f>
        <v>28</v>
      </c>
      <c r="R109" s="203" t="str">
        <f t="shared" si="531"/>
        <v>0.402081150001.</v>
      </c>
      <c r="S109" s="195">
        <f>BQ70</f>
        <v>25.2</v>
      </c>
      <c r="T109" s="199">
        <f t="shared" si="532"/>
        <v>2.8000000000000007</v>
      </c>
      <c r="U109" s="35"/>
      <c r="V109" s="90" t="s">
        <v>59</v>
      </c>
      <c r="W109" s="201" t="str">
        <f t="shared" si="533"/>
        <v>0.402081150001.</v>
      </c>
      <c r="X109" s="191">
        <f>BR30</f>
        <v>400</v>
      </c>
      <c r="Y109" s="203" t="str">
        <f t="shared" si="534"/>
        <v>0.402081150001.</v>
      </c>
      <c r="Z109" s="195">
        <f>BR70</f>
        <v>360</v>
      </c>
      <c r="AA109" s="199">
        <f t="shared" si="535"/>
        <v>40</v>
      </c>
      <c r="AB109" s="35"/>
      <c r="AC109" s="90" t="s">
        <v>59</v>
      </c>
      <c r="AD109" s="201" t="str">
        <f t="shared" si="536"/>
        <v>0.402081150001.</v>
      </c>
      <c r="AE109" s="191">
        <f>BS30</f>
        <v>19</v>
      </c>
      <c r="AF109" s="203" t="str">
        <f t="shared" si="537"/>
        <v>0.402081150001.</v>
      </c>
      <c r="AG109" s="195">
        <f>BS70</f>
        <v>37</v>
      </c>
      <c r="AH109" s="199">
        <f t="shared" si="538"/>
        <v>-18</v>
      </c>
      <c r="AI109" s="35"/>
      <c r="AJ109" s="90" t="s">
        <v>59</v>
      </c>
      <c r="AK109" s="201" t="str">
        <f t="shared" si="539"/>
        <v>0.402081150001.</v>
      </c>
      <c r="AL109" s="191">
        <f>BT30</f>
        <v>20</v>
      </c>
      <c r="AM109" s="203" t="str">
        <f t="shared" si="540"/>
        <v>0.402081150001.</v>
      </c>
      <c r="AN109" s="195">
        <f>BT70</f>
        <v>38</v>
      </c>
      <c r="AO109" s="199">
        <f t="shared" si="541"/>
        <v>-18</v>
      </c>
    </row>
    <row r="110" spans="1:41" ht="32.25" customHeight="1" thickBot="1" x14ac:dyDescent="0.35">
      <c r="A110" s="90" t="s">
        <v>111</v>
      </c>
      <c r="B110" s="192" t="str">
        <f>BW14</f>
        <v>401391110000.00</v>
      </c>
      <c r="C110" s="193">
        <f>BW30</f>
        <v>62</v>
      </c>
      <c r="D110" s="254" t="str">
        <f t="shared" si="525"/>
        <v>401391110000.00</v>
      </c>
      <c r="E110" s="197">
        <f>BW70</f>
        <v>372</v>
      </c>
      <c r="F110" s="200">
        <f t="shared" si="526"/>
        <v>-310</v>
      </c>
      <c r="G110" s="35"/>
      <c r="H110" s="90" t="s">
        <v>111</v>
      </c>
      <c r="I110" s="255" t="str">
        <f t="shared" si="527"/>
        <v>401391110000.00</v>
      </c>
      <c r="J110" s="193">
        <f>BX30</f>
        <v>14.5</v>
      </c>
      <c r="K110" s="254" t="str">
        <f t="shared" si="528"/>
        <v>401391110000.00</v>
      </c>
      <c r="L110" s="197">
        <f>BX70</f>
        <v>87</v>
      </c>
      <c r="M110" s="200">
        <f t="shared" si="529"/>
        <v>-72.5</v>
      </c>
      <c r="N110" s="35"/>
      <c r="O110" s="90" t="s">
        <v>111</v>
      </c>
      <c r="P110" s="255" t="str">
        <f t="shared" si="530"/>
        <v>401391110000.00</v>
      </c>
      <c r="Q110" s="193">
        <f>BY30</f>
        <v>14</v>
      </c>
      <c r="R110" s="254" t="str">
        <f t="shared" si="531"/>
        <v>401391110000.00</v>
      </c>
      <c r="S110" s="197">
        <f>BY70</f>
        <v>84</v>
      </c>
      <c r="T110" s="200">
        <f t="shared" si="532"/>
        <v>-70</v>
      </c>
      <c r="U110" s="35"/>
      <c r="V110" s="90" t="s">
        <v>111</v>
      </c>
      <c r="W110" s="255" t="str">
        <f t="shared" si="533"/>
        <v>401391110000.00</v>
      </c>
      <c r="X110" s="193">
        <f>BZ30</f>
        <v>200</v>
      </c>
      <c r="Y110" s="254" t="str">
        <f t="shared" si="534"/>
        <v>401391110000.00</v>
      </c>
      <c r="Z110" s="197">
        <f>BZ70</f>
        <v>1200</v>
      </c>
      <c r="AA110" s="200">
        <f t="shared" si="535"/>
        <v>-1000</v>
      </c>
      <c r="AB110" s="35"/>
      <c r="AC110" s="90" t="s">
        <v>111</v>
      </c>
      <c r="AD110" s="255" t="str">
        <f t="shared" si="536"/>
        <v>401391110000.00</v>
      </c>
      <c r="AE110" s="193">
        <f>CA30</f>
        <v>21</v>
      </c>
      <c r="AF110" s="254" t="str">
        <f t="shared" si="537"/>
        <v>401391110000.00</v>
      </c>
      <c r="AG110" s="197">
        <f>CA70</f>
        <v>39</v>
      </c>
      <c r="AH110" s="200">
        <f t="shared" si="538"/>
        <v>-18</v>
      </c>
      <c r="AI110" s="35"/>
      <c r="AJ110" s="90" t="s">
        <v>111</v>
      </c>
      <c r="AK110" s="255" t="str">
        <f t="shared" si="539"/>
        <v>401391110000.00</v>
      </c>
      <c r="AL110" s="193">
        <f>CB30</f>
        <v>22</v>
      </c>
      <c r="AM110" s="254" t="str">
        <f t="shared" si="540"/>
        <v>401391110000.00</v>
      </c>
      <c r="AN110" s="197">
        <f>CB70</f>
        <v>40</v>
      </c>
      <c r="AO110" s="200">
        <f t="shared" si="541"/>
        <v>-18</v>
      </c>
    </row>
    <row r="111" spans="1:41" x14ac:dyDescent="0.3">
      <c r="A111" s="183"/>
      <c r="B111" s="90"/>
      <c r="C111" s="35"/>
      <c r="D111" s="35"/>
      <c r="E111" s="35"/>
      <c r="F111" s="85"/>
      <c r="G111" s="35"/>
      <c r="H111" s="183"/>
      <c r="I111" s="90"/>
      <c r="J111" s="35"/>
      <c r="K111" s="35"/>
      <c r="L111" s="35"/>
      <c r="M111" s="85"/>
      <c r="N111" s="35"/>
      <c r="O111" s="183"/>
      <c r="P111" s="90"/>
      <c r="Q111" s="35"/>
      <c r="R111" s="35"/>
      <c r="S111" s="35"/>
      <c r="T111" s="85"/>
      <c r="U111" s="35"/>
      <c r="V111" s="183"/>
      <c r="W111" s="90"/>
      <c r="X111" s="35"/>
      <c r="Y111" s="35"/>
      <c r="Z111" s="35"/>
      <c r="AA111" s="85"/>
      <c r="AB111" s="35"/>
      <c r="AC111" s="183"/>
      <c r="AD111" s="90"/>
      <c r="AE111" s="35"/>
      <c r="AF111" s="35"/>
      <c r="AG111" s="35"/>
      <c r="AH111" s="85"/>
      <c r="AI111" s="35"/>
      <c r="AJ111" s="183"/>
      <c r="AK111" s="90"/>
      <c r="AL111" s="35"/>
      <c r="AM111" s="35"/>
      <c r="AN111" s="35"/>
      <c r="AO111" s="85"/>
    </row>
    <row r="112" spans="1:41" x14ac:dyDescent="0.3">
      <c r="A112" s="183" t="s">
        <v>117</v>
      </c>
      <c r="B112" s="90"/>
      <c r="C112" s="206">
        <f>SUM(C101:C111)</f>
        <v>850.99774000000002</v>
      </c>
      <c r="D112" s="35"/>
      <c r="E112" s="207">
        <f>SUM(E101:E111)</f>
        <v>961</v>
      </c>
      <c r="F112" s="177">
        <f>SUM(F101:F111)</f>
        <v>-110.00225999999998</v>
      </c>
      <c r="G112" s="35"/>
      <c r="H112" s="183" t="s">
        <v>117</v>
      </c>
      <c r="I112" s="90"/>
      <c r="J112" s="206">
        <f>SUM(J101:J111)</f>
        <v>199.02366499999999</v>
      </c>
      <c r="K112" s="35"/>
      <c r="L112" s="207">
        <f>SUM(L101:L111)</f>
        <v>224.75</v>
      </c>
      <c r="M112" s="177">
        <f>SUM(M101:M111)</f>
        <v>-25.726334999999999</v>
      </c>
      <c r="N112" s="35"/>
      <c r="O112" s="183" t="s">
        <v>117</v>
      </c>
      <c r="P112" s="90"/>
      <c r="Q112" s="206">
        <f>SUM(Q101:Q111)</f>
        <v>192.16077999999999</v>
      </c>
      <c r="R112" s="35"/>
      <c r="S112" s="207">
        <f>SUM(S101:S111)</f>
        <v>217</v>
      </c>
      <c r="T112" s="177">
        <f>SUM(T101:T111)</f>
        <v>-24.839220000000012</v>
      </c>
      <c r="U112" s="35"/>
      <c r="V112" s="183" t="s">
        <v>117</v>
      </c>
      <c r="W112" s="90"/>
      <c r="X112" s="206">
        <f>SUM(X101:X111)</f>
        <v>2745.1540000000005</v>
      </c>
      <c r="Y112" s="35"/>
      <c r="Z112" s="207">
        <f>SUM(Z101:Z111)</f>
        <v>3100</v>
      </c>
      <c r="AA112" s="177">
        <f>SUM(AA101:AA111)</f>
        <v>-354.84599999999978</v>
      </c>
      <c r="AB112" s="35"/>
      <c r="AC112" s="183" t="s">
        <v>117</v>
      </c>
      <c r="AD112" s="90"/>
      <c r="AE112" s="206">
        <f>SUM(AE101:AE111)</f>
        <v>110</v>
      </c>
      <c r="AF112" s="35"/>
      <c r="AG112" s="207">
        <f>SUM(AG101:AG111)</f>
        <v>305</v>
      </c>
      <c r="AH112" s="177">
        <f>SUM(AH101:AH111)</f>
        <v>-195</v>
      </c>
      <c r="AI112" s="35"/>
      <c r="AJ112" s="183" t="s">
        <v>117</v>
      </c>
      <c r="AK112" s="90"/>
      <c r="AL112" s="206">
        <f>SUM(AL101:AL111)</f>
        <v>120</v>
      </c>
      <c r="AM112" s="35"/>
      <c r="AN112" s="207">
        <f>SUM(AN101:AN111)</f>
        <v>315</v>
      </c>
      <c r="AO112" s="177">
        <f>SUM(AO101:AO111)</f>
        <v>-195</v>
      </c>
    </row>
    <row r="113" spans="1:41" ht="15" thickBot="1" x14ac:dyDescent="0.35">
      <c r="A113" s="184"/>
      <c r="B113" s="178"/>
      <c r="C113" s="79"/>
      <c r="D113" s="79"/>
      <c r="E113" s="179" t="s">
        <v>118</v>
      </c>
      <c r="F113" s="180">
        <f>C112-E112</f>
        <v>-110.00225999999998</v>
      </c>
      <c r="G113" s="35"/>
      <c r="H113" s="184"/>
      <c r="I113" s="178"/>
      <c r="J113" s="79"/>
      <c r="K113" s="79"/>
      <c r="L113" s="179" t="s">
        <v>118</v>
      </c>
      <c r="M113" s="180">
        <f>J112-L112</f>
        <v>-25.726335000000006</v>
      </c>
      <c r="N113" s="35"/>
      <c r="O113" s="184"/>
      <c r="P113" s="178"/>
      <c r="Q113" s="79"/>
      <c r="R113" s="79"/>
      <c r="S113" s="179" t="s">
        <v>118</v>
      </c>
      <c r="T113" s="180">
        <f>Q112-S112</f>
        <v>-24.839220000000012</v>
      </c>
      <c r="U113" s="35"/>
      <c r="V113" s="184"/>
      <c r="W113" s="178"/>
      <c r="X113" s="79"/>
      <c r="Y113" s="79"/>
      <c r="Z113" s="179" t="s">
        <v>118</v>
      </c>
      <c r="AA113" s="180">
        <f>X112-Z112</f>
        <v>-354.84599999999955</v>
      </c>
      <c r="AB113" s="35"/>
      <c r="AC113" s="184"/>
      <c r="AD113" s="178"/>
      <c r="AE113" s="79"/>
      <c r="AF113" s="79"/>
      <c r="AG113" s="179" t="s">
        <v>118</v>
      </c>
      <c r="AH113" s="180">
        <f>AE112-AG112</f>
        <v>-195</v>
      </c>
      <c r="AI113" s="35"/>
      <c r="AJ113" s="184"/>
      <c r="AK113" s="178"/>
      <c r="AL113" s="79"/>
      <c r="AM113" s="79"/>
      <c r="AN113" s="179" t="s">
        <v>118</v>
      </c>
      <c r="AO113" s="180">
        <f>AL112-AN112</f>
        <v>-195</v>
      </c>
    </row>
    <row r="114" spans="1:41" ht="15" thickBot="1" x14ac:dyDescent="0.35">
      <c r="A114" s="178"/>
      <c r="B114" s="79"/>
      <c r="C114" s="79"/>
      <c r="D114" s="79"/>
      <c r="E114" s="179"/>
      <c r="F114" s="276"/>
      <c r="G114" s="79"/>
      <c r="H114" s="79"/>
      <c r="I114" s="79"/>
      <c r="J114" s="79"/>
      <c r="K114" s="79"/>
      <c r="L114" s="179"/>
      <c r="M114" s="276"/>
      <c r="N114" s="79"/>
      <c r="O114" s="79"/>
      <c r="P114" s="79"/>
      <c r="Q114" s="79"/>
      <c r="R114" s="79"/>
      <c r="S114" s="179"/>
      <c r="T114" s="276"/>
      <c r="U114" s="79"/>
      <c r="V114" s="79"/>
      <c r="W114" s="79"/>
      <c r="X114" s="79"/>
      <c r="Y114" s="79"/>
      <c r="Z114" s="179"/>
      <c r="AA114" s="276"/>
      <c r="AB114" s="79"/>
      <c r="AC114" s="79"/>
      <c r="AD114" s="79"/>
      <c r="AE114" s="79"/>
      <c r="AF114" s="79"/>
      <c r="AG114" s="179"/>
      <c r="AH114" s="276"/>
      <c r="AI114" s="79"/>
      <c r="AJ114" s="79"/>
      <c r="AK114" s="79"/>
      <c r="AL114" s="79"/>
      <c r="AM114" s="79"/>
      <c r="AN114" s="179"/>
      <c r="AO114" s="180"/>
    </row>
    <row r="115" spans="1:41" ht="15" thickBot="1" x14ac:dyDescent="0.35"/>
    <row r="116" spans="1:41" ht="18" x14ac:dyDescent="0.35">
      <c r="A116" s="284" t="s">
        <v>170</v>
      </c>
      <c r="B116" s="284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  <c r="AN116" s="285"/>
      <c r="AO116" s="286"/>
    </row>
    <row r="117" spans="1:41" ht="15" thickBot="1" x14ac:dyDescent="0.35">
      <c r="A117" s="90"/>
      <c r="B117" s="66" t="s">
        <v>124</v>
      </c>
      <c r="C117" s="35"/>
      <c r="D117" s="35"/>
      <c r="E117" s="35"/>
      <c r="F117" s="35"/>
      <c r="G117" s="35"/>
      <c r="H117" s="35"/>
      <c r="I117" s="66" t="s">
        <v>125</v>
      </c>
      <c r="J117" s="35"/>
      <c r="K117" s="35"/>
      <c r="L117" s="35"/>
      <c r="M117" s="35"/>
      <c r="N117" s="35"/>
      <c r="O117" s="35"/>
      <c r="P117" s="66" t="s">
        <v>126</v>
      </c>
      <c r="Q117" s="35"/>
      <c r="R117" s="35"/>
      <c r="S117" s="35"/>
      <c r="T117" s="35"/>
      <c r="U117" s="35"/>
      <c r="V117" s="35"/>
      <c r="W117" s="66" t="s">
        <v>127</v>
      </c>
      <c r="X117" s="35"/>
      <c r="Y117" s="35"/>
      <c r="Z117" s="35"/>
      <c r="AA117" s="35"/>
      <c r="AB117" s="35"/>
      <c r="AC117" s="35"/>
      <c r="AD117" s="66" t="s">
        <v>128</v>
      </c>
      <c r="AE117" s="35"/>
      <c r="AF117" s="35"/>
      <c r="AG117" s="35"/>
      <c r="AH117" s="35"/>
      <c r="AI117" s="35"/>
      <c r="AJ117" s="35"/>
      <c r="AK117" s="66" t="s">
        <v>129</v>
      </c>
      <c r="AL117" s="35"/>
      <c r="AM117" s="35"/>
      <c r="AN117" s="35"/>
      <c r="AO117" s="85"/>
    </row>
    <row r="118" spans="1:41" x14ac:dyDescent="0.3">
      <c r="A118" s="181" t="s">
        <v>119</v>
      </c>
      <c r="B118" s="343" t="s">
        <v>112</v>
      </c>
      <c r="C118" s="344"/>
      <c r="D118" s="345" t="s">
        <v>113</v>
      </c>
      <c r="E118" s="346"/>
      <c r="F118" s="198" t="s">
        <v>116</v>
      </c>
      <c r="G118" s="35"/>
      <c r="H118" s="181" t="s">
        <v>119</v>
      </c>
      <c r="I118" s="343" t="s">
        <v>112</v>
      </c>
      <c r="J118" s="344"/>
      <c r="K118" s="345" t="s">
        <v>113</v>
      </c>
      <c r="L118" s="346"/>
      <c r="M118" s="198" t="s">
        <v>116</v>
      </c>
      <c r="N118" s="35"/>
      <c r="O118" s="181" t="s">
        <v>119</v>
      </c>
      <c r="P118" s="343" t="s">
        <v>112</v>
      </c>
      <c r="Q118" s="344"/>
      <c r="R118" s="345" t="s">
        <v>113</v>
      </c>
      <c r="S118" s="346"/>
      <c r="T118" s="198" t="s">
        <v>116</v>
      </c>
      <c r="U118" s="35"/>
      <c r="V118" s="181" t="s">
        <v>119</v>
      </c>
      <c r="W118" s="343" t="s">
        <v>112</v>
      </c>
      <c r="X118" s="344"/>
      <c r="Y118" s="345" t="s">
        <v>113</v>
      </c>
      <c r="Z118" s="346"/>
      <c r="AA118" s="198" t="s">
        <v>116</v>
      </c>
      <c r="AB118" s="35"/>
      <c r="AC118" s="181" t="s">
        <v>119</v>
      </c>
      <c r="AD118" s="343" t="s">
        <v>112</v>
      </c>
      <c r="AE118" s="344"/>
      <c r="AF118" s="345" t="s">
        <v>113</v>
      </c>
      <c r="AG118" s="346"/>
      <c r="AH118" s="198" t="s">
        <v>116</v>
      </c>
      <c r="AI118" s="35"/>
      <c r="AJ118" s="181" t="s">
        <v>119</v>
      </c>
      <c r="AK118" s="343" t="s">
        <v>112</v>
      </c>
      <c r="AL118" s="344"/>
      <c r="AM118" s="345" t="s">
        <v>113</v>
      </c>
      <c r="AN118" s="346"/>
      <c r="AO118" s="198" t="s">
        <v>116</v>
      </c>
    </row>
    <row r="119" spans="1:41" ht="15" thickBot="1" x14ac:dyDescent="0.35">
      <c r="A119" s="182"/>
      <c r="B119" s="188" t="s">
        <v>114</v>
      </c>
      <c r="C119" s="189" t="s">
        <v>115</v>
      </c>
      <c r="D119" s="186" t="s">
        <v>114</v>
      </c>
      <c r="E119" s="187" t="s">
        <v>115</v>
      </c>
      <c r="F119" s="185"/>
      <c r="G119" s="35"/>
      <c r="H119" s="182"/>
      <c r="I119" s="188" t="s">
        <v>114</v>
      </c>
      <c r="J119" s="189" t="s">
        <v>115</v>
      </c>
      <c r="K119" s="186" t="s">
        <v>114</v>
      </c>
      <c r="L119" s="187" t="s">
        <v>115</v>
      </c>
      <c r="M119" s="185"/>
      <c r="N119" s="35"/>
      <c r="O119" s="182"/>
      <c r="P119" s="188" t="s">
        <v>114</v>
      </c>
      <c r="Q119" s="189" t="s">
        <v>115</v>
      </c>
      <c r="R119" s="186" t="s">
        <v>114</v>
      </c>
      <c r="S119" s="187" t="s">
        <v>115</v>
      </c>
      <c r="T119" s="185"/>
      <c r="U119" s="35"/>
      <c r="V119" s="182"/>
      <c r="W119" s="188" t="s">
        <v>114</v>
      </c>
      <c r="X119" s="189" t="s">
        <v>115</v>
      </c>
      <c r="Y119" s="186" t="s">
        <v>114</v>
      </c>
      <c r="Z119" s="187" t="s">
        <v>115</v>
      </c>
      <c r="AA119" s="185"/>
      <c r="AB119" s="35"/>
      <c r="AC119" s="182"/>
      <c r="AD119" s="188" t="s">
        <v>114</v>
      </c>
      <c r="AE119" s="189" t="s">
        <v>115</v>
      </c>
      <c r="AF119" s="186" t="s">
        <v>114</v>
      </c>
      <c r="AG119" s="187" t="s">
        <v>115</v>
      </c>
      <c r="AH119" s="185"/>
      <c r="AI119" s="35"/>
      <c r="AJ119" s="182"/>
      <c r="AK119" s="188" t="s">
        <v>114</v>
      </c>
      <c r="AL119" s="189" t="s">
        <v>115</v>
      </c>
      <c r="AM119" s="186" t="s">
        <v>114</v>
      </c>
      <c r="AN119" s="187" t="s">
        <v>115</v>
      </c>
      <c r="AO119" s="185"/>
    </row>
    <row r="120" spans="1:41" ht="32.25" customHeight="1" x14ac:dyDescent="0.3">
      <c r="A120" s="90" t="s">
        <v>153</v>
      </c>
      <c r="B120" s="249" t="str">
        <f>C33</f>
        <v>11</v>
      </c>
      <c r="C120" s="250">
        <f>C48</f>
        <v>88.5732</v>
      </c>
      <c r="D120" s="251" t="str">
        <f>B120</f>
        <v>11</v>
      </c>
      <c r="E120" s="252">
        <f>C88</f>
        <v>136.4</v>
      </c>
      <c r="F120" s="253">
        <f>C120-E120</f>
        <v>-47.826800000000006</v>
      </c>
      <c r="G120" s="35"/>
      <c r="H120" s="90" t="s">
        <v>153</v>
      </c>
      <c r="I120" s="249" t="str">
        <f>B120</f>
        <v>11</v>
      </c>
      <c r="J120" s="250">
        <f>D48</f>
        <v>20.714700000000001</v>
      </c>
      <c r="K120" s="251" t="str">
        <f>D120</f>
        <v>11</v>
      </c>
      <c r="L120" s="252">
        <f>D88</f>
        <v>31.900000000000002</v>
      </c>
      <c r="M120" s="253">
        <f>J120-L120</f>
        <v>-11.185300000000002</v>
      </c>
      <c r="N120" s="35"/>
      <c r="O120" s="90" t="s">
        <v>153</v>
      </c>
      <c r="P120" s="249" t="str">
        <f>I120</f>
        <v>11</v>
      </c>
      <c r="Q120" s="250">
        <f>E48</f>
        <v>20.000399999999999</v>
      </c>
      <c r="R120" s="251" t="str">
        <f>K120</f>
        <v>11</v>
      </c>
      <c r="S120" s="252">
        <f>E88</f>
        <v>30.8</v>
      </c>
      <c r="T120" s="253">
        <f>Q120-S120</f>
        <v>-10.799600000000002</v>
      </c>
      <c r="U120" s="35"/>
      <c r="V120" s="90" t="s">
        <v>153</v>
      </c>
      <c r="W120" s="249" t="str">
        <f>P120</f>
        <v>11</v>
      </c>
      <c r="X120" s="250">
        <f>F48</f>
        <v>285.71999999999997</v>
      </c>
      <c r="Y120" s="251" t="str">
        <f>R120</f>
        <v>11</v>
      </c>
      <c r="Z120" s="252">
        <f>F88</f>
        <v>440</v>
      </c>
      <c r="AA120" s="253">
        <f>X120-Z120</f>
        <v>-154.28000000000003</v>
      </c>
      <c r="AB120" s="35"/>
      <c r="AC120" s="90" t="s">
        <v>153</v>
      </c>
      <c r="AD120" s="249" t="str">
        <f>W120</f>
        <v>11</v>
      </c>
      <c r="AE120" s="250">
        <f>G48</f>
        <v>0</v>
      </c>
      <c r="AF120" s="251" t="str">
        <f>Y120</f>
        <v>11</v>
      </c>
      <c r="AG120" s="252">
        <f>G88</f>
        <v>0</v>
      </c>
      <c r="AH120" s="253">
        <f>AE120-AG120</f>
        <v>0</v>
      </c>
      <c r="AI120" s="35"/>
      <c r="AJ120" s="90" t="s">
        <v>153</v>
      </c>
      <c r="AK120" s="249" t="str">
        <f>AD120</f>
        <v>11</v>
      </c>
      <c r="AL120" s="250">
        <f>H48</f>
        <v>0</v>
      </c>
      <c r="AM120" s="251" t="str">
        <f>AF120</f>
        <v>11</v>
      </c>
      <c r="AN120" s="252">
        <f>H88</f>
        <v>0</v>
      </c>
      <c r="AO120" s="253">
        <f>AL120-AN120</f>
        <v>0</v>
      </c>
    </row>
    <row r="121" spans="1:41" ht="32.25" customHeight="1" x14ac:dyDescent="0.3">
      <c r="A121" s="90" t="s">
        <v>154</v>
      </c>
      <c r="B121" s="190" t="str">
        <f>K33</f>
        <v>12</v>
      </c>
      <c r="C121" s="191">
        <f>K48</f>
        <v>75.713160000000002</v>
      </c>
      <c r="D121" s="203" t="str">
        <f t="shared" ref="D121:D129" si="542">B121</f>
        <v>12</v>
      </c>
      <c r="E121" s="195">
        <f>K88</f>
        <v>80.599999999999994</v>
      </c>
      <c r="F121" s="199">
        <f t="shared" ref="F121:F129" si="543">C121-E121</f>
        <v>-4.8868399999999923</v>
      </c>
      <c r="G121" s="35"/>
      <c r="H121" s="90" t="s">
        <v>154</v>
      </c>
      <c r="I121" s="201" t="str">
        <f t="shared" ref="I121:I129" si="544">B121</f>
        <v>12</v>
      </c>
      <c r="J121" s="191">
        <f>L48</f>
        <v>17.70711</v>
      </c>
      <c r="K121" s="203" t="str">
        <f t="shared" ref="K121:K129" si="545">D121</f>
        <v>12</v>
      </c>
      <c r="L121" s="195">
        <f>L88</f>
        <v>18.850000000000001</v>
      </c>
      <c r="M121" s="199">
        <f t="shared" ref="M121:M129" si="546">J121-L121</f>
        <v>-1.1428900000000013</v>
      </c>
      <c r="N121" s="35"/>
      <c r="O121" s="90" t="s">
        <v>154</v>
      </c>
      <c r="P121" s="201" t="str">
        <f t="shared" ref="P121:P129" si="547">I121</f>
        <v>12</v>
      </c>
      <c r="Q121" s="191">
        <f>M48</f>
        <v>17.096520000000002</v>
      </c>
      <c r="R121" s="203" t="str">
        <f t="shared" ref="R121:R129" si="548">K121</f>
        <v>12</v>
      </c>
      <c r="S121" s="195">
        <f>M88</f>
        <v>18.2</v>
      </c>
      <c r="T121" s="199">
        <f t="shared" ref="T121:T129" si="549">Q121-S121</f>
        <v>-1.1034799999999976</v>
      </c>
      <c r="U121" s="35"/>
      <c r="V121" s="90" t="s">
        <v>154</v>
      </c>
      <c r="W121" s="201" t="str">
        <f t="shared" ref="W121:W129" si="550">P121</f>
        <v>12</v>
      </c>
      <c r="X121" s="191">
        <f>N48</f>
        <v>244.23600000000002</v>
      </c>
      <c r="Y121" s="203" t="str">
        <f t="shared" ref="Y121:Y129" si="551">R121</f>
        <v>12</v>
      </c>
      <c r="Z121" s="195">
        <f>N88</f>
        <v>260</v>
      </c>
      <c r="AA121" s="199">
        <f t="shared" ref="AA121:AA129" si="552">X121-Z121</f>
        <v>-15.763999999999982</v>
      </c>
      <c r="AB121" s="35"/>
      <c r="AC121" s="90" t="s">
        <v>154</v>
      </c>
      <c r="AD121" s="201" t="str">
        <f t="shared" ref="AD121:AD129" si="553">W121</f>
        <v>12</v>
      </c>
      <c r="AE121" s="191">
        <f>O48</f>
        <v>0</v>
      </c>
      <c r="AF121" s="203" t="str">
        <f t="shared" ref="AF121:AF129" si="554">Y121</f>
        <v>12</v>
      </c>
      <c r="AG121" s="195">
        <f>O88</f>
        <v>0</v>
      </c>
      <c r="AH121" s="199">
        <f t="shared" ref="AH121:AH129" si="555">AE121-AG121</f>
        <v>0</v>
      </c>
      <c r="AI121" s="35"/>
      <c r="AJ121" s="90" t="s">
        <v>154</v>
      </c>
      <c r="AK121" s="201" t="str">
        <f t="shared" ref="AK121:AK129" si="556">AD121</f>
        <v>12</v>
      </c>
      <c r="AL121" s="191">
        <f>P48</f>
        <v>0</v>
      </c>
      <c r="AM121" s="203" t="str">
        <f t="shared" ref="AM121:AM129" si="557">AF121</f>
        <v>12</v>
      </c>
      <c r="AN121" s="195">
        <f>P88</f>
        <v>0</v>
      </c>
      <c r="AO121" s="199">
        <f t="shared" ref="AO121:AO129" si="558">AL121-AN121</f>
        <v>0</v>
      </c>
    </row>
    <row r="122" spans="1:41" ht="32.25" customHeight="1" x14ac:dyDescent="0.3">
      <c r="A122" s="90" t="s">
        <v>155</v>
      </c>
      <c r="B122" s="190" t="str">
        <f>S33</f>
        <v>13</v>
      </c>
      <c r="C122" s="191">
        <f>S48</f>
        <v>186</v>
      </c>
      <c r="D122" s="203" t="str">
        <f t="shared" si="542"/>
        <v>13</v>
      </c>
      <c r="E122" s="195">
        <f>S88</f>
        <v>89.9</v>
      </c>
      <c r="F122" s="199">
        <f t="shared" si="543"/>
        <v>96.1</v>
      </c>
      <c r="G122" s="35"/>
      <c r="H122" s="90" t="s">
        <v>155</v>
      </c>
      <c r="I122" s="201" t="str">
        <f t="shared" si="544"/>
        <v>13</v>
      </c>
      <c r="J122" s="191">
        <f>T48</f>
        <v>43.5</v>
      </c>
      <c r="K122" s="203" t="str">
        <f t="shared" si="545"/>
        <v>13</v>
      </c>
      <c r="L122" s="195">
        <f>T88</f>
        <v>21.025000000000002</v>
      </c>
      <c r="M122" s="199">
        <f t="shared" si="546"/>
        <v>22.474999999999998</v>
      </c>
      <c r="N122" s="35"/>
      <c r="O122" s="90" t="s">
        <v>155</v>
      </c>
      <c r="P122" s="201" t="str">
        <f t="shared" si="547"/>
        <v>13</v>
      </c>
      <c r="Q122" s="191">
        <f>U48</f>
        <v>42</v>
      </c>
      <c r="R122" s="203" t="str">
        <f t="shared" si="548"/>
        <v>13</v>
      </c>
      <c r="S122" s="195">
        <f>U88</f>
        <v>20.3</v>
      </c>
      <c r="T122" s="199">
        <f t="shared" si="549"/>
        <v>21.7</v>
      </c>
      <c r="U122" s="35"/>
      <c r="V122" s="90" t="s">
        <v>155</v>
      </c>
      <c r="W122" s="201" t="str">
        <f t="shared" si="550"/>
        <v>13</v>
      </c>
      <c r="X122" s="191">
        <f>V48</f>
        <v>600</v>
      </c>
      <c r="Y122" s="203" t="str">
        <f t="shared" si="551"/>
        <v>13</v>
      </c>
      <c r="Z122" s="195">
        <f>V88</f>
        <v>290</v>
      </c>
      <c r="AA122" s="199">
        <f t="shared" si="552"/>
        <v>310</v>
      </c>
      <c r="AB122" s="35"/>
      <c r="AC122" s="90" t="s">
        <v>155</v>
      </c>
      <c r="AD122" s="201" t="str">
        <f t="shared" si="553"/>
        <v>13</v>
      </c>
      <c r="AE122" s="191">
        <f>W48</f>
        <v>0</v>
      </c>
      <c r="AF122" s="203" t="str">
        <f t="shared" si="554"/>
        <v>13</v>
      </c>
      <c r="AG122" s="195">
        <f>W88</f>
        <v>0</v>
      </c>
      <c r="AH122" s="199">
        <f t="shared" si="555"/>
        <v>0</v>
      </c>
      <c r="AI122" s="35"/>
      <c r="AJ122" s="90" t="s">
        <v>155</v>
      </c>
      <c r="AK122" s="201" t="str">
        <f t="shared" si="556"/>
        <v>13</v>
      </c>
      <c r="AL122" s="191">
        <f>X48</f>
        <v>0</v>
      </c>
      <c r="AM122" s="203" t="str">
        <f t="shared" si="557"/>
        <v>13</v>
      </c>
      <c r="AN122" s="195">
        <f>X88</f>
        <v>0</v>
      </c>
      <c r="AO122" s="199">
        <f t="shared" si="558"/>
        <v>0</v>
      </c>
    </row>
    <row r="123" spans="1:41" ht="32.25" customHeight="1" x14ac:dyDescent="0.3">
      <c r="A123" s="90" t="s">
        <v>156</v>
      </c>
      <c r="B123" s="190" t="str">
        <f>AA33</f>
        <v>14</v>
      </c>
      <c r="C123" s="191">
        <f>AA48</f>
        <v>126.18302</v>
      </c>
      <c r="D123" s="203" t="str">
        <f t="shared" si="542"/>
        <v>14</v>
      </c>
      <c r="E123" s="195">
        <f>AA88</f>
        <v>142.6</v>
      </c>
      <c r="F123" s="199">
        <f t="shared" si="543"/>
        <v>-16.416979999999995</v>
      </c>
      <c r="G123" s="35"/>
      <c r="H123" s="90" t="s">
        <v>156</v>
      </c>
      <c r="I123" s="201" t="str">
        <f t="shared" si="544"/>
        <v>14</v>
      </c>
      <c r="J123" s="191">
        <f>AB48</f>
        <v>29.510545</v>
      </c>
      <c r="K123" s="203" t="str">
        <f t="shared" si="545"/>
        <v>14</v>
      </c>
      <c r="L123" s="195">
        <f>AB88</f>
        <v>33.35</v>
      </c>
      <c r="M123" s="199">
        <f t="shared" si="546"/>
        <v>-3.839455000000001</v>
      </c>
      <c r="N123" s="35"/>
      <c r="O123" s="90" t="s">
        <v>156</v>
      </c>
      <c r="P123" s="201" t="str">
        <f t="shared" si="547"/>
        <v>14</v>
      </c>
      <c r="Q123" s="191">
        <f>AC48</f>
        <v>28.492940000000004</v>
      </c>
      <c r="R123" s="203" t="str">
        <f t="shared" si="548"/>
        <v>14</v>
      </c>
      <c r="S123" s="195">
        <f>AC88</f>
        <v>32.200000000000003</v>
      </c>
      <c r="T123" s="199">
        <f t="shared" si="549"/>
        <v>-3.7070599999999985</v>
      </c>
      <c r="U123" s="35"/>
      <c r="V123" s="90" t="s">
        <v>156</v>
      </c>
      <c r="W123" s="201" t="str">
        <f t="shared" si="550"/>
        <v>14</v>
      </c>
      <c r="X123" s="191">
        <f>AD48</f>
        <v>407.04200000000003</v>
      </c>
      <c r="Y123" s="203" t="str">
        <f t="shared" si="551"/>
        <v>14</v>
      </c>
      <c r="Z123" s="195">
        <f>AD88</f>
        <v>460</v>
      </c>
      <c r="AA123" s="199">
        <f t="shared" si="552"/>
        <v>-52.95799999999997</v>
      </c>
      <c r="AB123" s="35"/>
      <c r="AC123" s="90" t="s">
        <v>156</v>
      </c>
      <c r="AD123" s="201" t="str">
        <f t="shared" si="553"/>
        <v>14</v>
      </c>
      <c r="AE123" s="191">
        <f>AE48</f>
        <v>0</v>
      </c>
      <c r="AF123" s="203" t="str">
        <f t="shared" si="554"/>
        <v>14</v>
      </c>
      <c r="AG123" s="195">
        <f>AE88</f>
        <v>0</v>
      </c>
      <c r="AH123" s="199">
        <f t="shared" si="555"/>
        <v>0</v>
      </c>
      <c r="AI123" s="35"/>
      <c r="AJ123" s="90" t="s">
        <v>156</v>
      </c>
      <c r="AK123" s="201" t="str">
        <f t="shared" si="556"/>
        <v>14</v>
      </c>
      <c r="AL123" s="191">
        <f>AF48</f>
        <v>0</v>
      </c>
      <c r="AM123" s="203" t="str">
        <f t="shared" si="557"/>
        <v>14</v>
      </c>
      <c r="AN123" s="195">
        <f>AF88</f>
        <v>0</v>
      </c>
      <c r="AO123" s="199">
        <f t="shared" si="558"/>
        <v>0</v>
      </c>
    </row>
    <row r="124" spans="1:41" ht="32.25" customHeight="1" x14ac:dyDescent="0.3">
      <c r="A124" s="90" t="s">
        <v>157</v>
      </c>
      <c r="B124" s="190" t="str">
        <f>AI33</f>
        <v>15</v>
      </c>
      <c r="C124" s="191">
        <f>AI48</f>
        <v>75.713160000000002</v>
      </c>
      <c r="D124" s="203" t="str">
        <f t="shared" si="542"/>
        <v>15</v>
      </c>
      <c r="E124" s="195">
        <f>AI88</f>
        <v>52.7</v>
      </c>
      <c r="F124" s="199">
        <f t="shared" si="543"/>
        <v>23.013159999999999</v>
      </c>
      <c r="G124" s="35"/>
      <c r="H124" s="90" t="s">
        <v>157</v>
      </c>
      <c r="I124" s="201" t="str">
        <f t="shared" si="544"/>
        <v>15</v>
      </c>
      <c r="J124" s="191">
        <f>AJ48</f>
        <v>17.70711</v>
      </c>
      <c r="K124" s="203" t="str">
        <f t="shared" si="545"/>
        <v>15</v>
      </c>
      <c r="L124" s="195">
        <f>AJ88</f>
        <v>12.325000000000001</v>
      </c>
      <c r="M124" s="199">
        <f t="shared" si="546"/>
        <v>5.3821099999999991</v>
      </c>
      <c r="N124" s="35"/>
      <c r="O124" s="90" t="s">
        <v>157</v>
      </c>
      <c r="P124" s="201" t="str">
        <f t="shared" si="547"/>
        <v>15</v>
      </c>
      <c r="Q124" s="191">
        <f>AK48</f>
        <v>17.096520000000002</v>
      </c>
      <c r="R124" s="203" t="str">
        <f t="shared" si="548"/>
        <v>15</v>
      </c>
      <c r="S124" s="195">
        <f>AK88</f>
        <v>11.9</v>
      </c>
      <c r="T124" s="199">
        <f t="shared" si="549"/>
        <v>5.1965200000000014</v>
      </c>
      <c r="U124" s="35"/>
      <c r="V124" s="90" t="s">
        <v>157</v>
      </c>
      <c r="W124" s="201" t="str">
        <f t="shared" si="550"/>
        <v>15</v>
      </c>
      <c r="X124" s="191">
        <f>AL48</f>
        <v>244.23600000000002</v>
      </c>
      <c r="Y124" s="203" t="str">
        <f t="shared" si="551"/>
        <v>15</v>
      </c>
      <c r="Z124" s="195">
        <f>AL88</f>
        <v>170</v>
      </c>
      <c r="AA124" s="199">
        <f t="shared" si="552"/>
        <v>74.236000000000018</v>
      </c>
      <c r="AB124" s="35"/>
      <c r="AC124" s="90" t="s">
        <v>157</v>
      </c>
      <c r="AD124" s="201" t="str">
        <f t="shared" si="553"/>
        <v>15</v>
      </c>
      <c r="AE124" s="191">
        <f>AM48</f>
        <v>0</v>
      </c>
      <c r="AF124" s="203" t="str">
        <f t="shared" si="554"/>
        <v>15</v>
      </c>
      <c r="AG124" s="195">
        <f>AM88</f>
        <v>0</v>
      </c>
      <c r="AH124" s="199">
        <f t="shared" si="555"/>
        <v>0</v>
      </c>
      <c r="AI124" s="35"/>
      <c r="AJ124" s="90" t="s">
        <v>157</v>
      </c>
      <c r="AK124" s="201" t="str">
        <f t="shared" si="556"/>
        <v>15</v>
      </c>
      <c r="AL124" s="191">
        <f>AN48</f>
        <v>0</v>
      </c>
      <c r="AM124" s="203" t="str">
        <f t="shared" si="557"/>
        <v>15</v>
      </c>
      <c r="AN124" s="195">
        <f>AN88</f>
        <v>0</v>
      </c>
      <c r="AO124" s="199">
        <f t="shared" si="558"/>
        <v>0</v>
      </c>
    </row>
    <row r="125" spans="1:41" ht="32.25" customHeight="1" x14ac:dyDescent="0.3">
      <c r="A125" s="90" t="s">
        <v>158</v>
      </c>
      <c r="B125" s="190" t="str">
        <f>AQ33</f>
        <v>16</v>
      </c>
      <c r="C125" s="191">
        <f>AQ48</f>
        <v>43.4</v>
      </c>
      <c r="D125" s="203" t="str">
        <f t="shared" si="542"/>
        <v>16</v>
      </c>
      <c r="E125" s="195">
        <f>AQ88</f>
        <v>76.260000000000005</v>
      </c>
      <c r="F125" s="199">
        <f t="shared" si="543"/>
        <v>-32.860000000000007</v>
      </c>
      <c r="G125" s="35"/>
      <c r="H125" s="90" t="s">
        <v>158</v>
      </c>
      <c r="I125" s="201" t="str">
        <f t="shared" si="544"/>
        <v>16</v>
      </c>
      <c r="J125" s="191">
        <f>AR48</f>
        <v>10.15</v>
      </c>
      <c r="K125" s="203" t="str">
        <f t="shared" si="545"/>
        <v>16</v>
      </c>
      <c r="L125" s="195">
        <f>AR88</f>
        <v>17.835000000000001</v>
      </c>
      <c r="M125" s="199">
        <f t="shared" si="546"/>
        <v>-7.6850000000000005</v>
      </c>
      <c r="N125" s="35"/>
      <c r="O125" s="90" t="s">
        <v>158</v>
      </c>
      <c r="P125" s="201" t="str">
        <f t="shared" si="547"/>
        <v>16</v>
      </c>
      <c r="Q125" s="191">
        <f>AS48</f>
        <v>9.8000000000000007</v>
      </c>
      <c r="R125" s="203" t="str">
        <f t="shared" si="548"/>
        <v>16</v>
      </c>
      <c r="S125" s="195">
        <f>AS88</f>
        <v>17.22</v>
      </c>
      <c r="T125" s="199">
        <f t="shared" si="549"/>
        <v>-7.4199999999999982</v>
      </c>
      <c r="U125" s="35"/>
      <c r="V125" s="90" t="s">
        <v>158</v>
      </c>
      <c r="W125" s="201" t="str">
        <f t="shared" si="550"/>
        <v>16</v>
      </c>
      <c r="X125" s="191">
        <f>AT48</f>
        <v>140</v>
      </c>
      <c r="Y125" s="203" t="str">
        <f t="shared" si="551"/>
        <v>16</v>
      </c>
      <c r="Z125" s="195">
        <f>AT88</f>
        <v>246</v>
      </c>
      <c r="AA125" s="199">
        <f t="shared" si="552"/>
        <v>-106</v>
      </c>
      <c r="AB125" s="35"/>
      <c r="AC125" s="90" t="s">
        <v>158</v>
      </c>
      <c r="AD125" s="201" t="str">
        <f t="shared" si="553"/>
        <v>16</v>
      </c>
      <c r="AE125" s="191">
        <f>AU48</f>
        <v>0</v>
      </c>
      <c r="AF125" s="203" t="str">
        <f t="shared" si="554"/>
        <v>16</v>
      </c>
      <c r="AG125" s="195">
        <f>AU88</f>
        <v>0</v>
      </c>
      <c r="AH125" s="199">
        <f t="shared" si="555"/>
        <v>0</v>
      </c>
      <c r="AI125" s="35"/>
      <c r="AJ125" s="90" t="s">
        <v>158</v>
      </c>
      <c r="AK125" s="201" t="str">
        <f t="shared" si="556"/>
        <v>16</v>
      </c>
      <c r="AL125" s="191">
        <f>AV48</f>
        <v>0</v>
      </c>
      <c r="AM125" s="203" t="str">
        <f t="shared" si="557"/>
        <v>16</v>
      </c>
      <c r="AN125" s="195">
        <f>AV88</f>
        <v>0</v>
      </c>
      <c r="AO125" s="199">
        <f t="shared" si="558"/>
        <v>0</v>
      </c>
    </row>
    <row r="126" spans="1:41" ht="32.25" customHeight="1" x14ac:dyDescent="0.3">
      <c r="A126" s="90" t="s">
        <v>159</v>
      </c>
      <c r="B126" s="190" t="str">
        <f>AY33</f>
        <v>17</v>
      </c>
      <c r="C126" s="191">
        <f>AY48</f>
        <v>88.04</v>
      </c>
      <c r="D126" s="203" t="str">
        <f t="shared" si="542"/>
        <v>17</v>
      </c>
      <c r="E126" s="195">
        <f>AY88</f>
        <v>100.44</v>
      </c>
      <c r="F126" s="199">
        <f t="shared" si="543"/>
        <v>-12.399999999999991</v>
      </c>
      <c r="G126" s="35"/>
      <c r="H126" s="90" t="s">
        <v>159</v>
      </c>
      <c r="I126" s="201" t="str">
        <f t="shared" si="544"/>
        <v>17</v>
      </c>
      <c r="J126" s="191">
        <f>AZ48</f>
        <v>20.59</v>
      </c>
      <c r="K126" s="203" t="str">
        <f t="shared" si="545"/>
        <v>17</v>
      </c>
      <c r="L126" s="195">
        <f>AZ88</f>
        <v>23.490000000000002</v>
      </c>
      <c r="M126" s="199">
        <f t="shared" si="546"/>
        <v>-2.9000000000000021</v>
      </c>
      <c r="N126" s="35"/>
      <c r="O126" s="90" t="s">
        <v>159</v>
      </c>
      <c r="P126" s="201" t="str">
        <f t="shared" si="547"/>
        <v>17</v>
      </c>
      <c r="Q126" s="191">
        <f>BA48</f>
        <v>19.88</v>
      </c>
      <c r="R126" s="203" t="str">
        <f t="shared" si="548"/>
        <v>17</v>
      </c>
      <c r="S126" s="195">
        <f>BA88</f>
        <v>22.68</v>
      </c>
      <c r="T126" s="199">
        <f t="shared" si="549"/>
        <v>-2.8000000000000007</v>
      </c>
      <c r="U126" s="35"/>
      <c r="V126" s="90" t="s">
        <v>159</v>
      </c>
      <c r="W126" s="201" t="str">
        <f t="shared" si="550"/>
        <v>17</v>
      </c>
      <c r="X126" s="191">
        <f>BB48</f>
        <v>284</v>
      </c>
      <c r="Y126" s="203" t="str">
        <f t="shared" si="551"/>
        <v>17</v>
      </c>
      <c r="Z126" s="195">
        <f>BB88</f>
        <v>324</v>
      </c>
      <c r="AA126" s="199">
        <f t="shared" si="552"/>
        <v>-40</v>
      </c>
      <c r="AB126" s="35"/>
      <c r="AC126" s="90" t="s">
        <v>159</v>
      </c>
      <c r="AD126" s="201" t="str">
        <f t="shared" si="553"/>
        <v>17</v>
      </c>
      <c r="AE126" s="191">
        <f>BC48</f>
        <v>0</v>
      </c>
      <c r="AF126" s="203" t="str">
        <f t="shared" si="554"/>
        <v>17</v>
      </c>
      <c r="AG126" s="195">
        <f>BC88</f>
        <v>0</v>
      </c>
      <c r="AH126" s="199">
        <f t="shared" si="555"/>
        <v>0</v>
      </c>
      <c r="AI126" s="35"/>
      <c r="AJ126" s="90" t="s">
        <v>159</v>
      </c>
      <c r="AK126" s="201" t="str">
        <f t="shared" si="556"/>
        <v>17</v>
      </c>
      <c r="AL126" s="191">
        <f>BD48</f>
        <v>0</v>
      </c>
      <c r="AM126" s="203" t="str">
        <f t="shared" si="557"/>
        <v>17</v>
      </c>
      <c r="AN126" s="195">
        <f>BD88</f>
        <v>0</v>
      </c>
      <c r="AO126" s="199">
        <f t="shared" si="558"/>
        <v>0</v>
      </c>
    </row>
    <row r="127" spans="1:41" ht="32.25" customHeight="1" x14ac:dyDescent="0.3">
      <c r="A127" s="90" t="s">
        <v>160</v>
      </c>
      <c r="B127" s="190" t="str">
        <f>BG33</f>
        <v>18</v>
      </c>
      <c r="C127" s="191">
        <f>BG48</f>
        <v>186</v>
      </c>
      <c r="D127" s="203" t="str">
        <f t="shared" si="542"/>
        <v>18</v>
      </c>
      <c r="E127" s="195">
        <f>BG88</f>
        <v>124</v>
      </c>
      <c r="F127" s="199">
        <f t="shared" si="543"/>
        <v>62</v>
      </c>
      <c r="G127" s="35"/>
      <c r="H127" s="90" t="s">
        <v>160</v>
      </c>
      <c r="I127" s="201" t="str">
        <f t="shared" si="544"/>
        <v>18</v>
      </c>
      <c r="J127" s="191">
        <f>BH48</f>
        <v>43.5</v>
      </c>
      <c r="K127" s="203" t="str">
        <f t="shared" si="545"/>
        <v>18</v>
      </c>
      <c r="L127" s="195">
        <f>BH88</f>
        <v>29</v>
      </c>
      <c r="M127" s="199">
        <f t="shared" si="546"/>
        <v>14.5</v>
      </c>
      <c r="N127" s="35"/>
      <c r="O127" s="90" t="s">
        <v>160</v>
      </c>
      <c r="P127" s="201" t="str">
        <f t="shared" si="547"/>
        <v>18</v>
      </c>
      <c r="Q127" s="191">
        <f>BI48</f>
        <v>42</v>
      </c>
      <c r="R127" s="203" t="str">
        <f t="shared" si="548"/>
        <v>18</v>
      </c>
      <c r="S127" s="195">
        <f>BI88</f>
        <v>28</v>
      </c>
      <c r="T127" s="199">
        <f t="shared" si="549"/>
        <v>14</v>
      </c>
      <c r="U127" s="35"/>
      <c r="V127" s="90" t="s">
        <v>160</v>
      </c>
      <c r="W127" s="201" t="str">
        <f t="shared" si="550"/>
        <v>18</v>
      </c>
      <c r="X127" s="191">
        <f>BJ48</f>
        <v>600</v>
      </c>
      <c r="Y127" s="203" t="str">
        <f t="shared" si="551"/>
        <v>18</v>
      </c>
      <c r="Z127" s="195">
        <f>BJ88</f>
        <v>400</v>
      </c>
      <c r="AA127" s="199">
        <f t="shared" si="552"/>
        <v>200</v>
      </c>
      <c r="AB127" s="35"/>
      <c r="AC127" s="90" t="s">
        <v>160</v>
      </c>
      <c r="AD127" s="201" t="str">
        <f t="shared" si="553"/>
        <v>18</v>
      </c>
      <c r="AE127" s="191">
        <f>BK48</f>
        <v>0</v>
      </c>
      <c r="AF127" s="203" t="str">
        <f t="shared" si="554"/>
        <v>18</v>
      </c>
      <c r="AG127" s="195">
        <f>BK88</f>
        <v>0</v>
      </c>
      <c r="AH127" s="199">
        <f t="shared" si="555"/>
        <v>0</v>
      </c>
      <c r="AI127" s="35"/>
      <c r="AJ127" s="90" t="s">
        <v>160</v>
      </c>
      <c r="AK127" s="201" t="str">
        <f t="shared" si="556"/>
        <v>18</v>
      </c>
      <c r="AL127" s="191">
        <f>BL48</f>
        <v>0</v>
      </c>
      <c r="AM127" s="203" t="str">
        <f t="shared" si="557"/>
        <v>18</v>
      </c>
      <c r="AN127" s="195">
        <f>BL88</f>
        <v>0</v>
      </c>
      <c r="AO127" s="199">
        <f t="shared" si="558"/>
        <v>0</v>
      </c>
    </row>
    <row r="128" spans="1:41" ht="32.25" customHeight="1" x14ac:dyDescent="0.3">
      <c r="A128" s="90" t="s">
        <v>161</v>
      </c>
      <c r="B128" s="190" t="str">
        <f>BO33</f>
        <v>19</v>
      </c>
      <c r="C128" s="191">
        <f>BO48</f>
        <v>74.400000000000006</v>
      </c>
      <c r="D128" s="203" t="str">
        <f t="shared" si="542"/>
        <v>19</v>
      </c>
      <c r="E128" s="195">
        <f>BO88</f>
        <v>111.6</v>
      </c>
      <c r="F128" s="199">
        <f t="shared" si="543"/>
        <v>-37.199999999999989</v>
      </c>
      <c r="G128" s="35"/>
      <c r="H128" s="90" t="s">
        <v>161</v>
      </c>
      <c r="I128" s="201" t="str">
        <f t="shared" si="544"/>
        <v>19</v>
      </c>
      <c r="J128" s="191">
        <f>BP48</f>
        <v>17.400000000000002</v>
      </c>
      <c r="K128" s="203" t="str">
        <f t="shared" si="545"/>
        <v>19</v>
      </c>
      <c r="L128" s="195">
        <f>BP88</f>
        <v>26.1</v>
      </c>
      <c r="M128" s="199">
        <f t="shared" si="546"/>
        <v>-8.6999999999999993</v>
      </c>
      <c r="N128" s="35"/>
      <c r="O128" s="90" t="s">
        <v>161</v>
      </c>
      <c r="P128" s="201" t="str">
        <f t="shared" si="547"/>
        <v>19</v>
      </c>
      <c r="Q128" s="191">
        <f>BQ48</f>
        <v>16.8</v>
      </c>
      <c r="R128" s="203" t="str">
        <f t="shared" si="548"/>
        <v>19</v>
      </c>
      <c r="S128" s="195">
        <f>BQ88</f>
        <v>25.2</v>
      </c>
      <c r="T128" s="199">
        <f t="shared" si="549"/>
        <v>-8.3999999999999986</v>
      </c>
      <c r="U128" s="35"/>
      <c r="V128" s="90" t="s">
        <v>161</v>
      </c>
      <c r="W128" s="201" t="str">
        <f t="shared" si="550"/>
        <v>19</v>
      </c>
      <c r="X128" s="191">
        <f>BR48</f>
        <v>240</v>
      </c>
      <c r="Y128" s="203" t="str">
        <f t="shared" si="551"/>
        <v>19</v>
      </c>
      <c r="Z128" s="195">
        <f>BR88</f>
        <v>360</v>
      </c>
      <c r="AA128" s="199">
        <f t="shared" si="552"/>
        <v>-120</v>
      </c>
      <c r="AB128" s="35"/>
      <c r="AC128" s="90" t="s">
        <v>161</v>
      </c>
      <c r="AD128" s="201" t="str">
        <f t="shared" si="553"/>
        <v>19</v>
      </c>
      <c r="AE128" s="191">
        <f>BS48</f>
        <v>0</v>
      </c>
      <c r="AF128" s="203" t="str">
        <f t="shared" si="554"/>
        <v>19</v>
      </c>
      <c r="AG128" s="195">
        <f>BS88</f>
        <v>0</v>
      </c>
      <c r="AH128" s="199">
        <f t="shared" si="555"/>
        <v>0</v>
      </c>
      <c r="AI128" s="35"/>
      <c r="AJ128" s="90" t="s">
        <v>161</v>
      </c>
      <c r="AK128" s="201" t="str">
        <f t="shared" si="556"/>
        <v>19</v>
      </c>
      <c r="AL128" s="191">
        <f>BT48</f>
        <v>0</v>
      </c>
      <c r="AM128" s="203" t="str">
        <f t="shared" si="557"/>
        <v>19</v>
      </c>
      <c r="AN128" s="195">
        <f>BT88</f>
        <v>0</v>
      </c>
      <c r="AO128" s="199">
        <f t="shared" si="558"/>
        <v>0</v>
      </c>
    </row>
    <row r="129" spans="1:41" ht="32.25" customHeight="1" thickBot="1" x14ac:dyDescent="0.35">
      <c r="A129" s="90" t="s">
        <v>162</v>
      </c>
      <c r="B129" s="192" t="str">
        <f>BW33</f>
        <v>20</v>
      </c>
      <c r="C129" s="193">
        <f>BW48</f>
        <v>46.5</v>
      </c>
      <c r="D129" s="254" t="str">
        <f t="shared" si="542"/>
        <v>20</v>
      </c>
      <c r="E129" s="197">
        <f>BW88</f>
        <v>210.8</v>
      </c>
      <c r="F129" s="200">
        <f t="shared" si="543"/>
        <v>-164.3</v>
      </c>
      <c r="G129" s="35"/>
      <c r="H129" s="90" t="s">
        <v>162</v>
      </c>
      <c r="I129" s="255" t="str">
        <f t="shared" si="544"/>
        <v>20</v>
      </c>
      <c r="J129" s="193">
        <f>BX48</f>
        <v>10.875</v>
      </c>
      <c r="K129" s="254" t="str">
        <f t="shared" si="545"/>
        <v>20</v>
      </c>
      <c r="L129" s="197">
        <f>BX88</f>
        <v>49.3</v>
      </c>
      <c r="M129" s="200">
        <f t="shared" si="546"/>
        <v>-38.424999999999997</v>
      </c>
      <c r="N129" s="35"/>
      <c r="O129" s="90" t="s">
        <v>162</v>
      </c>
      <c r="P129" s="255" t="str">
        <f t="shared" si="547"/>
        <v>20</v>
      </c>
      <c r="Q129" s="193">
        <f>BY48</f>
        <v>10.5</v>
      </c>
      <c r="R129" s="254" t="str">
        <f t="shared" si="548"/>
        <v>20</v>
      </c>
      <c r="S129" s="197">
        <f>BY88</f>
        <v>47.6</v>
      </c>
      <c r="T129" s="200">
        <f t="shared" si="549"/>
        <v>-37.1</v>
      </c>
      <c r="U129" s="35"/>
      <c r="V129" s="90" t="s">
        <v>162</v>
      </c>
      <c r="W129" s="255" t="str">
        <f t="shared" si="550"/>
        <v>20</v>
      </c>
      <c r="X129" s="193">
        <f>BZ48</f>
        <v>150</v>
      </c>
      <c r="Y129" s="254" t="str">
        <f t="shared" si="551"/>
        <v>20</v>
      </c>
      <c r="Z129" s="197">
        <f>BZ88</f>
        <v>680</v>
      </c>
      <c r="AA129" s="200">
        <f t="shared" si="552"/>
        <v>-530</v>
      </c>
      <c r="AB129" s="35"/>
      <c r="AC129" s="90" t="s">
        <v>162</v>
      </c>
      <c r="AD129" s="255" t="str">
        <f t="shared" si="553"/>
        <v>20</v>
      </c>
      <c r="AE129" s="193">
        <f>CA48</f>
        <v>0</v>
      </c>
      <c r="AF129" s="254" t="str">
        <f t="shared" si="554"/>
        <v>20</v>
      </c>
      <c r="AG129" s="197">
        <f>CA88</f>
        <v>0</v>
      </c>
      <c r="AH129" s="200">
        <f t="shared" si="555"/>
        <v>0</v>
      </c>
      <c r="AI129" s="35"/>
      <c r="AJ129" s="90" t="s">
        <v>162</v>
      </c>
      <c r="AK129" s="255" t="str">
        <f t="shared" si="556"/>
        <v>20</v>
      </c>
      <c r="AL129" s="193">
        <f>CB48</f>
        <v>0</v>
      </c>
      <c r="AM129" s="254" t="str">
        <f t="shared" si="557"/>
        <v>20</v>
      </c>
      <c r="AN129" s="197">
        <f>CB88</f>
        <v>0</v>
      </c>
      <c r="AO129" s="200">
        <f t="shared" si="558"/>
        <v>0</v>
      </c>
    </row>
    <row r="130" spans="1:41" x14ac:dyDescent="0.3">
      <c r="A130" s="183"/>
      <c r="B130" s="90"/>
      <c r="C130" s="35"/>
      <c r="D130" s="35"/>
      <c r="E130" s="35"/>
      <c r="F130" s="85"/>
      <c r="G130" s="35"/>
      <c r="H130" s="183"/>
      <c r="I130" s="90"/>
      <c r="J130" s="35"/>
      <c r="K130" s="35"/>
      <c r="L130" s="35"/>
      <c r="M130" s="85"/>
      <c r="N130" s="35"/>
      <c r="O130" s="183"/>
      <c r="P130" s="90"/>
      <c r="Q130" s="35"/>
      <c r="R130" s="35"/>
      <c r="S130" s="35"/>
      <c r="T130" s="85"/>
      <c r="U130" s="35"/>
      <c r="V130" s="183"/>
      <c r="W130" s="90"/>
      <c r="X130" s="35"/>
      <c r="Y130" s="35"/>
      <c r="Z130" s="35"/>
      <c r="AA130" s="85"/>
      <c r="AB130" s="35"/>
      <c r="AC130" s="183"/>
      <c r="AD130" s="90"/>
      <c r="AE130" s="35"/>
      <c r="AF130" s="35"/>
      <c r="AG130" s="35"/>
      <c r="AH130" s="85"/>
      <c r="AI130" s="35"/>
      <c r="AJ130" s="183"/>
      <c r="AK130" s="90"/>
      <c r="AL130" s="35"/>
      <c r="AM130" s="35"/>
      <c r="AN130" s="35"/>
      <c r="AO130" s="85"/>
    </row>
    <row r="131" spans="1:41" x14ac:dyDescent="0.3">
      <c r="A131" s="183" t="s">
        <v>117</v>
      </c>
      <c r="B131" s="90"/>
      <c r="C131" s="206">
        <f>SUM(C120:C130)</f>
        <v>990.52253999999994</v>
      </c>
      <c r="D131" s="35"/>
      <c r="E131" s="207">
        <f>SUM(E120:E130)</f>
        <v>1125.3000000000002</v>
      </c>
      <c r="F131" s="177">
        <f>SUM(F120:F130)</f>
        <v>-134.77745999999999</v>
      </c>
      <c r="G131" s="35"/>
      <c r="H131" s="183" t="s">
        <v>117</v>
      </c>
      <c r="I131" s="90"/>
      <c r="J131" s="206">
        <f>SUM(J120:J130)</f>
        <v>231.65446500000002</v>
      </c>
      <c r="K131" s="35"/>
      <c r="L131" s="207">
        <f>SUM(L120:L130)</f>
        <v>263.17500000000001</v>
      </c>
      <c r="M131" s="177">
        <f>SUM(M120:M130)</f>
        <v>-31.520535000000006</v>
      </c>
      <c r="N131" s="35"/>
      <c r="O131" s="183" t="s">
        <v>117</v>
      </c>
      <c r="P131" s="90"/>
      <c r="Q131" s="206">
        <f>SUM(Q120:Q130)</f>
        <v>223.66638</v>
      </c>
      <c r="R131" s="35"/>
      <c r="S131" s="207">
        <f>SUM(S120:S130)</f>
        <v>254.1</v>
      </c>
      <c r="T131" s="177">
        <f>SUM(T120:T130)</f>
        <v>-30.433619999999998</v>
      </c>
      <c r="U131" s="35"/>
      <c r="V131" s="183" t="s">
        <v>117</v>
      </c>
      <c r="W131" s="90"/>
      <c r="X131" s="206">
        <f>SUM(X120:X130)</f>
        <v>3195.2340000000004</v>
      </c>
      <c r="Y131" s="35"/>
      <c r="Z131" s="207">
        <f>SUM(Z120:Z130)</f>
        <v>3630</v>
      </c>
      <c r="AA131" s="177">
        <f>SUM(AA120:AA130)</f>
        <v>-434.76599999999996</v>
      </c>
      <c r="AB131" s="35"/>
      <c r="AC131" s="183" t="s">
        <v>117</v>
      </c>
      <c r="AD131" s="90"/>
      <c r="AE131" s="206">
        <f>SUM(AE120:AE130)</f>
        <v>0</v>
      </c>
      <c r="AF131" s="35"/>
      <c r="AG131" s="207">
        <f>SUM(AG120:AG130)</f>
        <v>0</v>
      </c>
      <c r="AH131" s="177">
        <f>SUM(AH120:AH130)</f>
        <v>0</v>
      </c>
      <c r="AI131" s="35"/>
      <c r="AJ131" s="183" t="s">
        <v>117</v>
      </c>
      <c r="AK131" s="90"/>
      <c r="AL131" s="206">
        <f>SUM(AL120:AL130)</f>
        <v>0</v>
      </c>
      <c r="AM131" s="35"/>
      <c r="AN131" s="207">
        <f>SUM(AN120:AN130)</f>
        <v>0</v>
      </c>
      <c r="AO131" s="177">
        <f>SUM(AO120:AO130)</f>
        <v>0</v>
      </c>
    </row>
    <row r="132" spans="1:41" ht="15" thickBot="1" x14ac:dyDescent="0.35">
      <c r="A132" s="184"/>
      <c r="B132" s="178"/>
      <c r="C132" s="79"/>
      <c r="D132" s="79"/>
      <c r="E132" s="179" t="s">
        <v>118</v>
      </c>
      <c r="F132" s="180">
        <f>C131-E131</f>
        <v>-134.77746000000025</v>
      </c>
      <c r="G132" s="35"/>
      <c r="H132" s="184"/>
      <c r="I132" s="178"/>
      <c r="J132" s="79"/>
      <c r="K132" s="79"/>
      <c r="L132" s="179" t="s">
        <v>118</v>
      </c>
      <c r="M132" s="180">
        <f>J131-L131</f>
        <v>-31.520534999999995</v>
      </c>
      <c r="N132" s="35"/>
      <c r="O132" s="184"/>
      <c r="P132" s="178"/>
      <c r="Q132" s="79"/>
      <c r="R132" s="79"/>
      <c r="S132" s="179" t="s">
        <v>118</v>
      </c>
      <c r="T132" s="180">
        <f>Q131-S131</f>
        <v>-30.433619999999991</v>
      </c>
      <c r="U132" s="35"/>
      <c r="V132" s="184"/>
      <c r="W132" s="178"/>
      <c r="X132" s="79"/>
      <c r="Y132" s="79"/>
      <c r="Z132" s="179" t="s">
        <v>118</v>
      </c>
      <c r="AA132" s="180">
        <f>X131-Z131</f>
        <v>-434.76599999999962</v>
      </c>
      <c r="AB132" s="35"/>
      <c r="AC132" s="184"/>
      <c r="AD132" s="178"/>
      <c r="AE132" s="79"/>
      <c r="AF132" s="79"/>
      <c r="AG132" s="179" t="s">
        <v>118</v>
      </c>
      <c r="AH132" s="180">
        <f>AE131-AG131</f>
        <v>0</v>
      </c>
      <c r="AI132" s="35"/>
      <c r="AJ132" s="184"/>
      <c r="AK132" s="178"/>
      <c r="AL132" s="79"/>
      <c r="AM132" s="79"/>
      <c r="AN132" s="179" t="s">
        <v>118</v>
      </c>
      <c r="AO132" s="180">
        <f>AL131-AN131</f>
        <v>0</v>
      </c>
    </row>
    <row r="133" spans="1:41" ht="15" thickBot="1" x14ac:dyDescent="0.35">
      <c r="A133" s="178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275"/>
    </row>
    <row r="134" spans="1:41" ht="15" thickBot="1" x14ac:dyDescent="0.35"/>
    <row r="135" spans="1:41" ht="18" x14ac:dyDescent="0.35">
      <c r="A135" s="284" t="s">
        <v>172</v>
      </c>
      <c r="B135" s="284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  <c r="AL135" s="285"/>
      <c r="AM135" s="285"/>
      <c r="AN135" s="285"/>
      <c r="AO135" s="286"/>
    </row>
    <row r="136" spans="1:41" ht="15" thickBot="1" x14ac:dyDescent="0.35">
      <c r="A136" s="90"/>
      <c r="B136" s="66" t="s">
        <v>124</v>
      </c>
      <c r="C136" s="35"/>
      <c r="D136" s="35"/>
      <c r="E136" s="35"/>
      <c r="F136" s="35"/>
      <c r="G136" s="35"/>
      <c r="H136" s="35"/>
      <c r="I136" s="66" t="s">
        <v>125</v>
      </c>
      <c r="J136" s="35"/>
      <c r="K136" s="35"/>
      <c r="L136" s="35"/>
      <c r="M136" s="35"/>
      <c r="N136" s="35"/>
      <c r="O136" s="35"/>
      <c r="P136" s="66" t="s">
        <v>126</v>
      </c>
      <c r="Q136" s="35"/>
      <c r="R136" s="35"/>
      <c r="S136" s="35"/>
      <c r="T136" s="35"/>
      <c r="U136" s="35"/>
      <c r="V136" s="35"/>
      <c r="W136" s="66" t="s">
        <v>127</v>
      </c>
      <c r="X136" s="35"/>
      <c r="Y136" s="35"/>
      <c r="Z136" s="35"/>
      <c r="AA136" s="35"/>
      <c r="AB136" s="35"/>
      <c r="AC136" s="35"/>
      <c r="AD136" s="66" t="s">
        <v>128</v>
      </c>
      <c r="AE136" s="35"/>
      <c r="AF136" s="35"/>
      <c r="AG136" s="35"/>
      <c r="AH136" s="35"/>
      <c r="AI136" s="35"/>
      <c r="AJ136" s="35"/>
      <c r="AK136" s="66" t="s">
        <v>129</v>
      </c>
      <c r="AL136" s="35"/>
      <c r="AM136" s="35"/>
      <c r="AN136" s="35"/>
      <c r="AO136" s="85"/>
    </row>
    <row r="137" spans="1:41" x14ac:dyDescent="0.3">
      <c r="A137" s="181" t="s">
        <v>119</v>
      </c>
      <c r="B137" s="343" t="s">
        <v>112</v>
      </c>
      <c r="C137" s="344"/>
      <c r="D137" s="345" t="s">
        <v>113</v>
      </c>
      <c r="E137" s="346"/>
      <c r="F137" s="198" t="s">
        <v>116</v>
      </c>
      <c r="G137" s="35"/>
      <c r="H137" s="181" t="s">
        <v>119</v>
      </c>
      <c r="I137" s="343" t="s">
        <v>112</v>
      </c>
      <c r="J137" s="344"/>
      <c r="K137" s="345" t="s">
        <v>113</v>
      </c>
      <c r="L137" s="346"/>
      <c r="M137" s="198" t="s">
        <v>116</v>
      </c>
      <c r="N137" s="35"/>
      <c r="O137" s="181" t="s">
        <v>119</v>
      </c>
      <c r="P137" s="343" t="s">
        <v>112</v>
      </c>
      <c r="Q137" s="344"/>
      <c r="R137" s="345" t="s">
        <v>113</v>
      </c>
      <c r="S137" s="346"/>
      <c r="T137" s="198" t="s">
        <v>116</v>
      </c>
      <c r="U137" s="35"/>
      <c r="V137" s="181" t="s">
        <v>119</v>
      </c>
      <c r="W137" s="343" t="s">
        <v>112</v>
      </c>
      <c r="X137" s="344"/>
      <c r="Y137" s="345" t="s">
        <v>113</v>
      </c>
      <c r="Z137" s="346"/>
      <c r="AA137" s="198" t="s">
        <v>116</v>
      </c>
      <c r="AB137" s="35"/>
      <c r="AC137" s="181" t="s">
        <v>119</v>
      </c>
      <c r="AD137" s="343" t="s">
        <v>112</v>
      </c>
      <c r="AE137" s="344"/>
      <c r="AF137" s="345" t="s">
        <v>113</v>
      </c>
      <c r="AG137" s="346"/>
      <c r="AH137" s="198" t="s">
        <v>116</v>
      </c>
      <c r="AI137" s="35"/>
      <c r="AJ137" s="181" t="s">
        <v>119</v>
      </c>
      <c r="AK137" s="343" t="s">
        <v>112</v>
      </c>
      <c r="AL137" s="344"/>
      <c r="AM137" s="345" t="s">
        <v>113</v>
      </c>
      <c r="AN137" s="346"/>
      <c r="AO137" s="198" t="s">
        <v>116</v>
      </c>
    </row>
    <row r="138" spans="1:41" ht="15" thickBot="1" x14ac:dyDescent="0.35">
      <c r="A138" s="182"/>
      <c r="B138" s="293" t="s">
        <v>114</v>
      </c>
      <c r="C138" s="294" t="s">
        <v>115</v>
      </c>
      <c r="D138" s="295" t="s">
        <v>114</v>
      </c>
      <c r="E138" s="296" t="s">
        <v>115</v>
      </c>
      <c r="F138" s="297"/>
      <c r="G138" s="35"/>
      <c r="H138" s="182"/>
      <c r="I138" s="188" t="s">
        <v>114</v>
      </c>
      <c r="J138" s="189" t="s">
        <v>115</v>
      </c>
      <c r="K138" s="186" t="s">
        <v>114</v>
      </c>
      <c r="L138" s="187" t="s">
        <v>115</v>
      </c>
      <c r="M138" s="185"/>
      <c r="N138" s="35"/>
      <c r="O138" s="182"/>
      <c r="P138" s="188" t="s">
        <v>114</v>
      </c>
      <c r="Q138" s="189" t="s">
        <v>115</v>
      </c>
      <c r="R138" s="186" t="s">
        <v>114</v>
      </c>
      <c r="S138" s="187" t="s">
        <v>115</v>
      </c>
      <c r="T138" s="185"/>
      <c r="U138" s="35"/>
      <c r="V138" s="182"/>
      <c r="W138" s="188" t="s">
        <v>114</v>
      </c>
      <c r="X138" s="189" t="s">
        <v>115</v>
      </c>
      <c r="Y138" s="186" t="s">
        <v>114</v>
      </c>
      <c r="Z138" s="187" t="s">
        <v>115</v>
      </c>
      <c r="AA138" s="185"/>
      <c r="AB138" s="35"/>
      <c r="AC138" s="182"/>
      <c r="AD138" s="188" t="s">
        <v>114</v>
      </c>
      <c r="AE138" s="189" t="s">
        <v>115</v>
      </c>
      <c r="AF138" s="186" t="s">
        <v>114</v>
      </c>
      <c r="AG138" s="187" t="s">
        <v>115</v>
      </c>
      <c r="AH138" s="185"/>
      <c r="AI138" s="35"/>
      <c r="AJ138" s="182"/>
      <c r="AK138" s="188" t="s">
        <v>114</v>
      </c>
      <c r="AL138" s="189" t="s">
        <v>115</v>
      </c>
      <c r="AM138" s="186" t="s">
        <v>114</v>
      </c>
      <c r="AN138" s="187" t="s">
        <v>115</v>
      </c>
      <c r="AO138" s="185"/>
    </row>
    <row r="139" spans="1:41" ht="32.25" customHeight="1" x14ac:dyDescent="0.3">
      <c r="A139" s="311" t="s">
        <v>174</v>
      </c>
      <c r="B139" s="249" t="str">
        <f>IF(B120=B101,B120,"")</f>
        <v/>
      </c>
      <c r="C139" s="301">
        <f>IF(B139="",0,C120+C101)</f>
        <v>0</v>
      </c>
      <c r="D139" s="299" t="str">
        <f>IF(D120=D101,D120,"")</f>
        <v/>
      </c>
      <c r="E139" s="304">
        <f>IF(D139="",0,E120+E101)</f>
        <v>0</v>
      </c>
      <c r="F139" s="308">
        <f>C139-E139</f>
        <v>0</v>
      </c>
      <c r="G139" s="35"/>
      <c r="H139" s="311" t="s">
        <v>174</v>
      </c>
      <c r="I139" s="249" t="str">
        <f>IF(I120=I101,I120,"")</f>
        <v/>
      </c>
      <c r="J139" s="301">
        <f>IF(I139="",0,J120+J101)</f>
        <v>0</v>
      </c>
      <c r="K139" s="299" t="str">
        <f>IF(K120=K101,K120,"")</f>
        <v/>
      </c>
      <c r="L139" s="304">
        <f>IF(K139="",0,L120+L101)</f>
        <v>0</v>
      </c>
      <c r="M139" s="308">
        <f>J139-L139</f>
        <v>0</v>
      </c>
      <c r="N139" s="35"/>
      <c r="O139" s="311" t="s">
        <v>174</v>
      </c>
      <c r="P139" s="249" t="str">
        <f>IF(P120=P101,P120,"")</f>
        <v/>
      </c>
      <c r="Q139" s="301">
        <f>IF(P139="",0,Q120+Q101)</f>
        <v>0</v>
      </c>
      <c r="R139" s="299" t="str">
        <f>IF(R120=R101,R120,"")</f>
        <v/>
      </c>
      <c r="S139" s="304">
        <f>IF(R139="",0,S120+S101)</f>
        <v>0</v>
      </c>
      <c r="T139" s="308">
        <f>Q139-S139</f>
        <v>0</v>
      </c>
      <c r="U139" s="35"/>
      <c r="V139" s="311" t="s">
        <v>174</v>
      </c>
      <c r="W139" s="249" t="str">
        <f>IF(W120=W101,W120,"")</f>
        <v/>
      </c>
      <c r="X139" s="301">
        <f>IF(W139="",0,X120+X101)</f>
        <v>0</v>
      </c>
      <c r="Y139" s="299" t="str">
        <f>IF(Y120=Y101,Y120,"")</f>
        <v/>
      </c>
      <c r="Z139" s="304">
        <f>IF(Y139="",0,Z120+Z101)</f>
        <v>0</v>
      </c>
      <c r="AA139" s="308">
        <f>X139-Z139</f>
        <v>0</v>
      </c>
      <c r="AB139" s="35"/>
      <c r="AC139" s="311" t="s">
        <v>174</v>
      </c>
      <c r="AD139" s="249" t="str">
        <f>IF(AD120=AD101,AD120,"")</f>
        <v/>
      </c>
      <c r="AE139" s="301">
        <f>IF(AD139="",0,AE120+AE101)</f>
        <v>0</v>
      </c>
      <c r="AF139" s="299" t="str">
        <f>IF(AF120=AF101,AF120,"")</f>
        <v/>
      </c>
      <c r="AG139" s="304">
        <f>IF(AF139="",0,AG120+AG101)</f>
        <v>0</v>
      </c>
      <c r="AH139" s="308">
        <f>AE139-AG139</f>
        <v>0</v>
      </c>
      <c r="AI139" s="35"/>
      <c r="AJ139" s="311" t="s">
        <v>174</v>
      </c>
      <c r="AK139" s="249" t="str">
        <f>IF(AK120=AK101,AK120,"")</f>
        <v/>
      </c>
      <c r="AL139" s="301">
        <f>IF(AK139="",0,AL120+AL101)</f>
        <v>0</v>
      </c>
      <c r="AM139" s="299" t="str">
        <f>IF(AM120=AM101,AM120,"")</f>
        <v/>
      </c>
      <c r="AN139" s="304">
        <f>IF(AM139="",0,AN120+AN101)</f>
        <v>0</v>
      </c>
      <c r="AO139" s="308">
        <f>AL139-AN139</f>
        <v>0</v>
      </c>
    </row>
    <row r="140" spans="1:41" ht="32.25" customHeight="1" x14ac:dyDescent="0.3">
      <c r="A140" s="311" t="s">
        <v>175</v>
      </c>
      <c r="B140" s="190" t="str">
        <f t="shared" ref="B140:B148" si="559">IF(B121=B102,B121,"")</f>
        <v/>
      </c>
      <c r="C140" s="302">
        <f t="shared" ref="C140:C148" si="560">IF(B140="",0,C121+C102)</f>
        <v>0</v>
      </c>
      <c r="D140" s="298" t="str">
        <f t="shared" ref="D140:D148" si="561">IF(D121=D102,D121,"")</f>
        <v/>
      </c>
      <c r="E140" s="305">
        <f t="shared" ref="E140:E148" si="562">IF(D140="",0,E121+E102)</f>
        <v>0</v>
      </c>
      <c r="F140" s="309">
        <f t="shared" ref="F140:F148" si="563">C140-E140</f>
        <v>0</v>
      </c>
      <c r="G140" s="35"/>
      <c r="H140" s="311" t="s">
        <v>175</v>
      </c>
      <c r="I140" s="190" t="str">
        <f t="shared" ref="I140:I148" si="564">IF(I121=I102,I121,"")</f>
        <v/>
      </c>
      <c r="J140" s="302">
        <f t="shared" ref="J140:J148" si="565">IF(I140="",0,J121+J102)</f>
        <v>0</v>
      </c>
      <c r="K140" s="298" t="str">
        <f t="shared" ref="K140:K148" si="566">IF(K121=K102,K121,"")</f>
        <v/>
      </c>
      <c r="L140" s="305">
        <f t="shared" ref="L140:L148" si="567">IF(K140="",0,L121+L102)</f>
        <v>0</v>
      </c>
      <c r="M140" s="309">
        <f t="shared" ref="M140:M148" si="568">J140-L140</f>
        <v>0</v>
      </c>
      <c r="N140" s="35"/>
      <c r="O140" s="311" t="s">
        <v>175</v>
      </c>
      <c r="P140" s="190" t="str">
        <f t="shared" ref="P140:P148" si="569">IF(P121=P102,P121,"")</f>
        <v/>
      </c>
      <c r="Q140" s="302">
        <f t="shared" ref="Q140:Q148" si="570">IF(P140="",0,Q121+Q102)</f>
        <v>0</v>
      </c>
      <c r="R140" s="298" t="str">
        <f t="shared" ref="R140:R148" si="571">IF(R121=R102,R121,"")</f>
        <v/>
      </c>
      <c r="S140" s="305">
        <f t="shared" ref="S140:S148" si="572">IF(R140="",0,S121+S102)</f>
        <v>0</v>
      </c>
      <c r="T140" s="309">
        <f t="shared" ref="T140:T148" si="573">Q140-S140</f>
        <v>0</v>
      </c>
      <c r="U140" s="35"/>
      <c r="V140" s="311" t="s">
        <v>175</v>
      </c>
      <c r="W140" s="190" t="str">
        <f t="shared" ref="W140:W148" si="574">IF(W121=W102,W121,"")</f>
        <v/>
      </c>
      <c r="X140" s="302">
        <f t="shared" ref="X140:X148" si="575">IF(W140="",0,X121+X102)</f>
        <v>0</v>
      </c>
      <c r="Y140" s="298" t="str">
        <f t="shared" ref="Y140:Y148" si="576">IF(Y121=Y102,Y121,"")</f>
        <v/>
      </c>
      <c r="Z140" s="305">
        <f t="shared" ref="Z140:Z148" si="577">IF(Y140="",0,Z121+Z102)</f>
        <v>0</v>
      </c>
      <c r="AA140" s="309">
        <f t="shared" ref="AA140:AA148" si="578">X140-Z140</f>
        <v>0</v>
      </c>
      <c r="AB140" s="35"/>
      <c r="AC140" s="311" t="s">
        <v>175</v>
      </c>
      <c r="AD140" s="190" t="str">
        <f t="shared" ref="AD140:AD148" si="579">IF(AD121=AD102,AD121,"")</f>
        <v/>
      </c>
      <c r="AE140" s="302">
        <f t="shared" ref="AE140:AE148" si="580">IF(AD140="",0,AE121+AE102)</f>
        <v>0</v>
      </c>
      <c r="AF140" s="298" t="str">
        <f t="shared" ref="AF140:AF148" si="581">IF(AF121=AF102,AF121,"")</f>
        <v/>
      </c>
      <c r="AG140" s="305">
        <f t="shared" ref="AG140:AG148" si="582">IF(AF140="",0,AG121+AG102)</f>
        <v>0</v>
      </c>
      <c r="AH140" s="309">
        <f t="shared" ref="AH140:AH148" si="583">AE140-AG140</f>
        <v>0</v>
      </c>
      <c r="AI140" s="35"/>
      <c r="AJ140" s="311" t="s">
        <v>175</v>
      </c>
      <c r="AK140" s="190" t="str">
        <f t="shared" ref="AK140:AK148" si="584">IF(AK121=AK102,AK121,"")</f>
        <v/>
      </c>
      <c r="AL140" s="302">
        <f t="shared" ref="AL140:AL148" si="585">IF(AK140="",0,AL121+AL102)</f>
        <v>0</v>
      </c>
      <c r="AM140" s="298" t="str">
        <f t="shared" ref="AM140:AM148" si="586">IF(AM121=AM102,AM121,"")</f>
        <v/>
      </c>
      <c r="AN140" s="305">
        <f t="shared" ref="AN140:AN148" si="587">IF(AM140="",0,AN121+AN102)</f>
        <v>0</v>
      </c>
      <c r="AO140" s="309">
        <f t="shared" ref="AO140:AO148" si="588">AL140-AN140</f>
        <v>0</v>
      </c>
    </row>
    <row r="141" spans="1:41" ht="32.25" customHeight="1" x14ac:dyDescent="0.3">
      <c r="A141" s="311" t="s">
        <v>176</v>
      </c>
      <c r="B141" s="190" t="str">
        <f t="shared" si="559"/>
        <v/>
      </c>
      <c r="C141" s="302">
        <f t="shared" si="560"/>
        <v>0</v>
      </c>
      <c r="D141" s="298" t="str">
        <f t="shared" si="561"/>
        <v/>
      </c>
      <c r="E141" s="305">
        <f t="shared" si="562"/>
        <v>0</v>
      </c>
      <c r="F141" s="309">
        <f t="shared" si="563"/>
        <v>0</v>
      </c>
      <c r="G141" s="35"/>
      <c r="H141" s="311" t="s">
        <v>176</v>
      </c>
      <c r="I141" s="190" t="str">
        <f t="shared" si="564"/>
        <v/>
      </c>
      <c r="J141" s="302">
        <f t="shared" si="565"/>
        <v>0</v>
      </c>
      <c r="K141" s="298" t="str">
        <f t="shared" si="566"/>
        <v/>
      </c>
      <c r="L141" s="305">
        <f t="shared" si="567"/>
        <v>0</v>
      </c>
      <c r="M141" s="309">
        <f t="shared" si="568"/>
        <v>0</v>
      </c>
      <c r="N141" s="35"/>
      <c r="O141" s="311" t="s">
        <v>176</v>
      </c>
      <c r="P141" s="190" t="str">
        <f t="shared" si="569"/>
        <v/>
      </c>
      <c r="Q141" s="302">
        <f t="shared" si="570"/>
        <v>0</v>
      </c>
      <c r="R141" s="298" t="str">
        <f t="shared" si="571"/>
        <v/>
      </c>
      <c r="S141" s="305">
        <f t="shared" si="572"/>
        <v>0</v>
      </c>
      <c r="T141" s="309">
        <f t="shared" si="573"/>
        <v>0</v>
      </c>
      <c r="U141" s="35"/>
      <c r="V141" s="311" t="s">
        <v>176</v>
      </c>
      <c r="W141" s="190" t="str">
        <f t="shared" si="574"/>
        <v/>
      </c>
      <c r="X141" s="302">
        <f t="shared" si="575"/>
        <v>0</v>
      </c>
      <c r="Y141" s="298" t="str">
        <f t="shared" si="576"/>
        <v/>
      </c>
      <c r="Z141" s="305">
        <f t="shared" si="577"/>
        <v>0</v>
      </c>
      <c r="AA141" s="309">
        <f t="shared" si="578"/>
        <v>0</v>
      </c>
      <c r="AB141" s="35"/>
      <c r="AC141" s="311" t="s">
        <v>176</v>
      </c>
      <c r="AD141" s="190" t="str">
        <f t="shared" si="579"/>
        <v/>
      </c>
      <c r="AE141" s="302">
        <f t="shared" si="580"/>
        <v>0</v>
      </c>
      <c r="AF141" s="298" t="str">
        <f t="shared" si="581"/>
        <v/>
      </c>
      <c r="AG141" s="305">
        <f t="shared" si="582"/>
        <v>0</v>
      </c>
      <c r="AH141" s="309">
        <f t="shared" si="583"/>
        <v>0</v>
      </c>
      <c r="AI141" s="35"/>
      <c r="AJ141" s="311" t="s">
        <v>176</v>
      </c>
      <c r="AK141" s="190" t="str">
        <f t="shared" si="584"/>
        <v/>
      </c>
      <c r="AL141" s="302">
        <f t="shared" si="585"/>
        <v>0</v>
      </c>
      <c r="AM141" s="298" t="str">
        <f t="shared" si="586"/>
        <v/>
      </c>
      <c r="AN141" s="305">
        <f t="shared" si="587"/>
        <v>0</v>
      </c>
      <c r="AO141" s="309">
        <f t="shared" si="588"/>
        <v>0</v>
      </c>
    </row>
    <row r="142" spans="1:41" ht="32.25" customHeight="1" x14ac:dyDescent="0.3">
      <c r="A142" s="311" t="s">
        <v>177</v>
      </c>
      <c r="B142" s="190" t="str">
        <f t="shared" si="559"/>
        <v/>
      </c>
      <c r="C142" s="302">
        <f t="shared" si="560"/>
        <v>0</v>
      </c>
      <c r="D142" s="298" t="str">
        <f t="shared" si="561"/>
        <v/>
      </c>
      <c r="E142" s="305">
        <f t="shared" si="562"/>
        <v>0</v>
      </c>
      <c r="F142" s="309">
        <f t="shared" si="563"/>
        <v>0</v>
      </c>
      <c r="G142" s="35"/>
      <c r="H142" s="311" t="s">
        <v>177</v>
      </c>
      <c r="I142" s="190" t="str">
        <f t="shared" si="564"/>
        <v/>
      </c>
      <c r="J142" s="302">
        <f t="shared" si="565"/>
        <v>0</v>
      </c>
      <c r="K142" s="298" t="str">
        <f t="shared" si="566"/>
        <v/>
      </c>
      <c r="L142" s="305">
        <f t="shared" si="567"/>
        <v>0</v>
      </c>
      <c r="M142" s="309">
        <f t="shared" si="568"/>
        <v>0</v>
      </c>
      <c r="N142" s="35"/>
      <c r="O142" s="311" t="s">
        <v>177</v>
      </c>
      <c r="P142" s="190" t="str">
        <f t="shared" si="569"/>
        <v/>
      </c>
      <c r="Q142" s="302">
        <f t="shared" si="570"/>
        <v>0</v>
      </c>
      <c r="R142" s="298" t="str">
        <f t="shared" si="571"/>
        <v/>
      </c>
      <c r="S142" s="305">
        <f t="shared" si="572"/>
        <v>0</v>
      </c>
      <c r="T142" s="309">
        <f t="shared" si="573"/>
        <v>0</v>
      </c>
      <c r="U142" s="35"/>
      <c r="V142" s="311" t="s">
        <v>177</v>
      </c>
      <c r="W142" s="190" t="str">
        <f t="shared" si="574"/>
        <v/>
      </c>
      <c r="X142" s="302">
        <f t="shared" si="575"/>
        <v>0</v>
      </c>
      <c r="Y142" s="298" t="str">
        <f t="shared" si="576"/>
        <v/>
      </c>
      <c r="Z142" s="305">
        <f t="shared" si="577"/>
        <v>0</v>
      </c>
      <c r="AA142" s="309">
        <f t="shared" si="578"/>
        <v>0</v>
      </c>
      <c r="AB142" s="35"/>
      <c r="AC142" s="311" t="s">
        <v>177</v>
      </c>
      <c r="AD142" s="190" t="str">
        <f t="shared" si="579"/>
        <v/>
      </c>
      <c r="AE142" s="302">
        <f t="shared" si="580"/>
        <v>0</v>
      </c>
      <c r="AF142" s="298" t="str">
        <f t="shared" si="581"/>
        <v/>
      </c>
      <c r="AG142" s="305">
        <f t="shared" si="582"/>
        <v>0</v>
      </c>
      <c r="AH142" s="309">
        <f t="shared" si="583"/>
        <v>0</v>
      </c>
      <c r="AI142" s="35"/>
      <c r="AJ142" s="311" t="s">
        <v>177</v>
      </c>
      <c r="AK142" s="190" t="str">
        <f t="shared" si="584"/>
        <v/>
      </c>
      <c r="AL142" s="302">
        <f t="shared" si="585"/>
        <v>0</v>
      </c>
      <c r="AM142" s="298" t="str">
        <f t="shared" si="586"/>
        <v/>
      </c>
      <c r="AN142" s="305">
        <f t="shared" si="587"/>
        <v>0</v>
      </c>
      <c r="AO142" s="309">
        <f t="shared" si="588"/>
        <v>0</v>
      </c>
    </row>
    <row r="143" spans="1:41" ht="32.25" customHeight="1" x14ac:dyDescent="0.3">
      <c r="A143" s="311" t="s">
        <v>178</v>
      </c>
      <c r="B143" s="190" t="str">
        <f t="shared" si="559"/>
        <v/>
      </c>
      <c r="C143" s="302">
        <f t="shared" si="560"/>
        <v>0</v>
      </c>
      <c r="D143" s="298" t="str">
        <f t="shared" si="561"/>
        <v/>
      </c>
      <c r="E143" s="305">
        <f t="shared" si="562"/>
        <v>0</v>
      </c>
      <c r="F143" s="309">
        <f t="shared" si="563"/>
        <v>0</v>
      </c>
      <c r="G143" s="35"/>
      <c r="H143" s="311" t="s">
        <v>178</v>
      </c>
      <c r="I143" s="190" t="str">
        <f t="shared" si="564"/>
        <v/>
      </c>
      <c r="J143" s="302">
        <f t="shared" si="565"/>
        <v>0</v>
      </c>
      <c r="K143" s="298" t="str">
        <f t="shared" si="566"/>
        <v/>
      </c>
      <c r="L143" s="305">
        <f t="shared" si="567"/>
        <v>0</v>
      </c>
      <c r="M143" s="309">
        <f t="shared" si="568"/>
        <v>0</v>
      </c>
      <c r="N143" s="35"/>
      <c r="O143" s="311" t="s">
        <v>178</v>
      </c>
      <c r="P143" s="190" t="str">
        <f t="shared" si="569"/>
        <v/>
      </c>
      <c r="Q143" s="302">
        <f t="shared" si="570"/>
        <v>0</v>
      </c>
      <c r="R143" s="298" t="str">
        <f t="shared" si="571"/>
        <v/>
      </c>
      <c r="S143" s="305">
        <f t="shared" si="572"/>
        <v>0</v>
      </c>
      <c r="T143" s="309">
        <f t="shared" si="573"/>
        <v>0</v>
      </c>
      <c r="U143" s="35"/>
      <c r="V143" s="311" t="s">
        <v>178</v>
      </c>
      <c r="W143" s="190" t="str">
        <f t="shared" si="574"/>
        <v/>
      </c>
      <c r="X143" s="302">
        <f t="shared" si="575"/>
        <v>0</v>
      </c>
      <c r="Y143" s="298" t="str">
        <f t="shared" si="576"/>
        <v/>
      </c>
      <c r="Z143" s="305">
        <f t="shared" si="577"/>
        <v>0</v>
      </c>
      <c r="AA143" s="309">
        <f t="shared" si="578"/>
        <v>0</v>
      </c>
      <c r="AB143" s="35"/>
      <c r="AC143" s="311" t="s">
        <v>178</v>
      </c>
      <c r="AD143" s="190" t="str">
        <f t="shared" si="579"/>
        <v/>
      </c>
      <c r="AE143" s="302">
        <f t="shared" si="580"/>
        <v>0</v>
      </c>
      <c r="AF143" s="298" t="str">
        <f t="shared" si="581"/>
        <v/>
      </c>
      <c r="AG143" s="305">
        <f t="shared" si="582"/>
        <v>0</v>
      </c>
      <c r="AH143" s="309">
        <f t="shared" si="583"/>
        <v>0</v>
      </c>
      <c r="AI143" s="35"/>
      <c r="AJ143" s="311" t="s">
        <v>178</v>
      </c>
      <c r="AK143" s="190" t="str">
        <f t="shared" si="584"/>
        <v/>
      </c>
      <c r="AL143" s="302">
        <f t="shared" si="585"/>
        <v>0</v>
      </c>
      <c r="AM143" s="298" t="str">
        <f t="shared" si="586"/>
        <v/>
      </c>
      <c r="AN143" s="305">
        <f t="shared" si="587"/>
        <v>0</v>
      </c>
      <c r="AO143" s="309">
        <f t="shared" si="588"/>
        <v>0</v>
      </c>
    </row>
    <row r="144" spans="1:41" ht="32.25" customHeight="1" x14ac:dyDescent="0.3">
      <c r="A144" s="311" t="s">
        <v>179</v>
      </c>
      <c r="B144" s="190" t="str">
        <f t="shared" si="559"/>
        <v/>
      </c>
      <c r="C144" s="302">
        <f t="shared" si="560"/>
        <v>0</v>
      </c>
      <c r="D144" s="298" t="str">
        <f t="shared" si="561"/>
        <v/>
      </c>
      <c r="E144" s="305">
        <f t="shared" si="562"/>
        <v>0</v>
      </c>
      <c r="F144" s="309">
        <f t="shared" si="563"/>
        <v>0</v>
      </c>
      <c r="G144" s="35"/>
      <c r="H144" s="311" t="s">
        <v>179</v>
      </c>
      <c r="I144" s="190" t="str">
        <f t="shared" si="564"/>
        <v/>
      </c>
      <c r="J144" s="302">
        <f t="shared" si="565"/>
        <v>0</v>
      </c>
      <c r="K144" s="298" t="str">
        <f t="shared" si="566"/>
        <v/>
      </c>
      <c r="L144" s="305">
        <f t="shared" si="567"/>
        <v>0</v>
      </c>
      <c r="M144" s="309">
        <f t="shared" si="568"/>
        <v>0</v>
      </c>
      <c r="N144" s="35"/>
      <c r="O144" s="311" t="s">
        <v>179</v>
      </c>
      <c r="P144" s="190" t="str">
        <f t="shared" si="569"/>
        <v/>
      </c>
      <c r="Q144" s="302">
        <f t="shared" si="570"/>
        <v>0</v>
      </c>
      <c r="R144" s="298" t="str">
        <f t="shared" si="571"/>
        <v/>
      </c>
      <c r="S144" s="305">
        <f t="shared" si="572"/>
        <v>0</v>
      </c>
      <c r="T144" s="309">
        <f t="shared" si="573"/>
        <v>0</v>
      </c>
      <c r="U144" s="35"/>
      <c r="V144" s="311" t="s">
        <v>179</v>
      </c>
      <c r="W144" s="190" t="str">
        <f t="shared" si="574"/>
        <v/>
      </c>
      <c r="X144" s="302">
        <f t="shared" si="575"/>
        <v>0</v>
      </c>
      <c r="Y144" s="298" t="str">
        <f t="shared" si="576"/>
        <v/>
      </c>
      <c r="Z144" s="305">
        <f t="shared" si="577"/>
        <v>0</v>
      </c>
      <c r="AA144" s="309">
        <f t="shared" si="578"/>
        <v>0</v>
      </c>
      <c r="AB144" s="35"/>
      <c r="AC144" s="311" t="s">
        <v>179</v>
      </c>
      <c r="AD144" s="190" t="str">
        <f t="shared" si="579"/>
        <v/>
      </c>
      <c r="AE144" s="302">
        <f t="shared" si="580"/>
        <v>0</v>
      </c>
      <c r="AF144" s="298" t="str">
        <f t="shared" si="581"/>
        <v/>
      </c>
      <c r="AG144" s="305">
        <f t="shared" si="582"/>
        <v>0</v>
      </c>
      <c r="AH144" s="309">
        <f t="shared" si="583"/>
        <v>0</v>
      </c>
      <c r="AI144" s="35"/>
      <c r="AJ144" s="311" t="s">
        <v>179</v>
      </c>
      <c r="AK144" s="190" t="str">
        <f t="shared" si="584"/>
        <v/>
      </c>
      <c r="AL144" s="302">
        <f t="shared" si="585"/>
        <v>0</v>
      </c>
      <c r="AM144" s="298" t="str">
        <f t="shared" si="586"/>
        <v/>
      </c>
      <c r="AN144" s="305">
        <f t="shared" si="587"/>
        <v>0</v>
      </c>
      <c r="AO144" s="309">
        <f t="shared" si="588"/>
        <v>0</v>
      </c>
    </row>
    <row r="145" spans="1:41" ht="32.25" customHeight="1" x14ac:dyDescent="0.3">
      <c r="A145" s="311" t="s">
        <v>180</v>
      </c>
      <c r="B145" s="190" t="str">
        <f t="shared" si="559"/>
        <v/>
      </c>
      <c r="C145" s="302">
        <f t="shared" si="560"/>
        <v>0</v>
      </c>
      <c r="D145" s="298" t="str">
        <f t="shared" si="561"/>
        <v/>
      </c>
      <c r="E145" s="305">
        <f t="shared" si="562"/>
        <v>0</v>
      </c>
      <c r="F145" s="309">
        <f t="shared" si="563"/>
        <v>0</v>
      </c>
      <c r="G145" s="35"/>
      <c r="H145" s="311" t="s">
        <v>180</v>
      </c>
      <c r="I145" s="190" t="str">
        <f t="shared" si="564"/>
        <v/>
      </c>
      <c r="J145" s="302">
        <f t="shared" si="565"/>
        <v>0</v>
      </c>
      <c r="K145" s="298" t="str">
        <f t="shared" si="566"/>
        <v/>
      </c>
      <c r="L145" s="305">
        <f t="shared" si="567"/>
        <v>0</v>
      </c>
      <c r="M145" s="309">
        <f t="shared" si="568"/>
        <v>0</v>
      </c>
      <c r="N145" s="35"/>
      <c r="O145" s="311" t="s">
        <v>180</v>
      </c>
      <c r="P145" s="190" t="str">
        <f t="shared" si="569"/>
        <v/>
      </c>
      <c r="Q145" s="302">
        <f t="shared" si="570"/>
        <v>0</v>
      </c>
      <c r="R145" s="298" t="str">
        <f t="shared" si="571"/>
        <v/>
      </c>
      <c r="S145" s="305">
        <f t="shared" si="572"/>
        <v>0</v>
      </c>
      <c r="T145" s="309">
        <f t="shared" si="573"/>
        <v>0</v>
      </c>
      <c r="U145" s="35"/>
      <c r="V145" s="311" t="s">
        <v>180</v>
      </c>
      <c r="W145" s="190" t="str">
        <f t="shared" si="574"/>
        <v/>
      </c>
      <c r="X145" s="302">
        <f t="shared" si="575"/>
        <v>0</v>
      </c>
      <c r="Y145" s="298" t="str">
        <f t="shared" si="576"/>
        <v/>
      </c>
      <c r="Z145" s="305">
        <f t="shared" si="577"/>
        <v>0</v>
      </c>
      <c r="AA145" s="309">
        <f t="shared" si="578"/>
        <v>0</v>
      </c>
      <c r="AB145" s="35"/>
      <c r="AC145" s="311" t="s">
        <v>180</v>
      </c>
      <c r="AD145" s="190" t="str">
        <f t="shared" si="579"/>
        <v/>
      </c>
      <c r="AE145" s="302">
        <f t="shared" si="580"/>
        <v>0</v>
      </c>
      <c r="AF145" s="298" t="str">
        <f t="shared" si="581"/>
        <v/>
      </c>
      <c r="AG145" s="305">
        <f t="shared" si="582"/>
        <v>0</v>
      </c>
      <c r="AH145" s="309">
        <f t="shared" si="583"/>
        <v>0</v>
      </c>
      <c r="AI145" s="35"/>
      <c r="AJ145" s="311" t="s">
        <v>180</v>
      </c>
      <c r="AK145" s="190" t="str">
        <f t="shared" si="584"/>
        <v/>
      </c>
      <c r="AL145" s="302">
        <f t="shared" si="585"/>
        <v>0</v>
      </c>
      <c r="AM145" s="298" t="str">
        <f t="shared" si="586"/>
        <v/>
      </c>
      <c r="AN145" s="305">
        <f t="shared" si="587"/>
        <v>0</v>
      </c>
      <c r="AO145" s="309">
        <f t="shared" si="588"/>
        <v>0</v>
      </c>
    </row>
    <row r="146" spans="1:41" ht="32.25" customHeight="1" x14ac:dyDescent="0.3">
      <c r="A146" s="311" t="s">
        <v>181</v>
      </c>
      <c r="B146" s="190" t="str">
        <f t="shared" si="559"/>
        <v/>
      </c>
      <c r="C146" s="302">
        <f t="shared" si="560"/>
        <v>0</v>
      </c>
      <c r="D146" s="298" t="str">
        <f t="shared" si="561"/>
        <v/>
      </c>
      <c r="E146" s="305">
        <f t="shared" si="562"/>
        <v>0</v>
      </c>
      <c r="F146" s="309">
        <f t="shared" si="563"/>
        <v>0</v>
      </c>
      <c r="G146" s="35"/>
      <c r="H146" s="311" t="s">
        <v>181</v>
      </c>
      <c r="I146" s="190" t="str">
        <f t="shared" si="564"/>
        <v/>
      </c>
      <c r="J146" s="302">
        <f t="shared" si="565"/>
        <v>0</v>
      </c>
      <c r="K146" s="298" t="str">
        <f t="shared" si="566"/>
        <v/>
      </c>
      <c r="L146" s="305">
        <f t="shared" si="567"/>
        <v>0</v>
      </c>
      <c r="M146" s="309">
        <f t="shared" si="568"/>
        <v>0</v>
      </c>
      <c r="N146" s="35"/>
      <c r="O146" s="311" t="s">
        <v>181</v>
      </c>
      <c r="P146" s="190" t="str">
        <f t="shared" si="569"/>
        <v/>
      </c>
      <c r="Q146" s="302">
        <f t="shared" si="570"/>
        <v>0</v>
      </c>
      <c r="R146" s="298" t="str">
        <f t="shared" si="571"/>
        <v/>
      </c>
      <c r="S146" s="305">
        <f t="shared" si="572"/>
        <v>0</v>
      </c>
      <c r="T146" s="309">
        <f t="shared" si="573"/>
        <v>0</v>
      </c>
      <c r="U146" s="35"/>
      <c r="V146" s="311" t="s">
        <v>181</v>
      </c>
      <c r="W146" s="190" t="str">
        <f t="shared" si="574"/>
        <v/>
      </c>
      <c r="X146" s="302">
        <f t="shared" si="575"/>
        <v>0</v>
      </c>
      <c r="Y146" s="298" t="str">
        <f t="shared" si="576"/>
        <v/>
      </c>
      <c r="Z146" s="305">
        <f t="shared" si="577"/>
        <v>0</v>
      </c>
      <c r="AA146" s="309">
        <f t="shared" si="578"/>
        <v>0</v>
      </c>
      <c r="AB146" s="35"/>
      <c r="AC146" s="311" t="s">
        <v>181</v>
      </c>
      <c r="AD146" s="190" t="str">
        <f t="shared" si="579"/>
        <v/>
      </c>
      <c r="AE146" s="302">
        <f t="shared" si="580"/>
        <v>0</v>
      </c>
      <c r="AF146" s="298" t="str">
        <f t="shared" si="581"/>
        <v/>
      </c>
      <c r="AG146" s="305">
        <f t="shared" si="582"/>
        <v>0</v>
      </c>
      <c r="AH146" s="309">
        <f t="shared" si="583"/>
        <v>0</v>
      </c>
      <c r="AI146" s="35"/>
      <c r="AJ146" s="311" t="s">
        <v>181</v>
      </c>
      <c r="AK146" s="190" t="str">
        <f t="shared" si="584"/>
        <v/>
      </c>
      <c r="AL146" s="302">
        <f t="shared" si="585"/>
        <v>0</v>
      </c>
      <c r="AM146" s="298" t="str">
        <f t="shared" si="586"/>
        <v/>
      </c>
      <c r="AN146" s="305">
        <f t="shared" si="587"/>
        <v>0</v>
      </c>
      <c r="AO146" s="309">
        <f t="shared" si="588"/>
        <v>0</v>
      </c>
    </row>
    <row r="147" spans="1:41" ht="32.25" customHeight="1" x14ac:dyDescent="0.3">
      <c r="A147" s="311" t="s">
        <v>182</v>
      </c>
      <c r="B147" s="190" t="str">
        <f t="shared" si="559"/>
        <v/>
      </c>
      <c r="C147" s="302">
        <f t="shared" si="560"/>
        <v>0</v>
      </c>
      <c r="D147" s="298" t="str">
        <f t="shared" si="561"/>
        <v/>
      </c>
      <c r="E147" s="305">
        <f t="shared" si="562"/>
        <v>0</v>
      </c>
      <c r="F147" s="309">
        <f t="shared" si="563"/>
        <v>0</v>
      </c>
      <c r="G147" s="35"/>
      <c r="H147" s="311" t="s">
        <v>182</v>
      </c>
      <c r="I147" s="190" t="str">
        <f t="shared" si="564"/>
        <v/>
      </c>
      <c r="J147" s="302">
        <f t="shared" si="565"/>
        <v>0</v>
      </c>
      <c r="K147" s="298" t="str">
        <f t="shared" si="566"/>
        <v/>
      </c>
      <c r="L147" s="305">
        <f t="shared" si="567"/>
        <v>0</v>
      </c>
      <c r="M147" s="309">
        <f t="shared" si="568"/>
        <v>0</v>
      </c>
      <c r="N147" s="35"/>
      <c r="O147" s="311" t="s">
        <v>182</v>
      </c>
      <c r="P147" s="190" t="str">
        <f t="shared" si="569"/>
        <v/>
      </c>
      <c r="Q147" s="302">
        <f t="shared" si="570"/>
        <v>0</v>
      </c>
      <c r="R147" s="298" t="str">
        <f t="shared" si="571"/>
        <v/>
      </c>
      <c r="S147" s="305">
        <f t="shared" si="572"/>
        <v>0</v>
      </c>
      <c r="T147" s="309">
        <f t="shared" si="573"/>
        <v>0</v>
      </c>
      <c r="U147" s="35"/>
      <c r="V147" s="311" t="s">
        <v>182</v>
      </c>
      <c r="W147" s="190" t="str">
        <f t="shared" si="574"/>
        <v/>
      </c>
      <c r="X147" s="302">
        <f t="shared" si="575"/>
        <v>0</v>
      </c>
      <c r="Y147" s="298" t="str">
        <f t="shared" si="576"/>
        <v/>
      </c>
      <c r="Z147" s="305">
        <f t="shared" si="577"/>
        <v>0</v>
      </c>
      <c r="AA147" s="309">
        <f t="shared" si="578"/>
        <v>0</v>
      </c>
      <c r="AB147" s="35"/>
      <c r="AC147" s="311" t="s">
        <v>182</v>
      </c>
      <c r="AD147" s="190" t="str">
        <f t="shared" si="579"/>
        <v/>
      </c>
      <c r="AE147" s="302">
        <f t="shared" si="580"/>
        <v>0</v>
      </c>
      <c r="AF147" s="298" t="str">
        <f t="shared" si="581"/>
        <v/>
      </c>
      <c r="AG147" s="305">
        <f t="shared" si="582"/>
        <v>0</v>
      </c>
      <c r="AH147" s="309">
        <f t="shared" si="583"/>
        <v>0</v>
      </c>
      <c r="AI147" s="35"/>
      <c r="AJ147" s="311" t="s">
        <v>182</v>
      </c>
      <c r="AK147" s="190" t="str">
        <f t="shared" si="584"/>
        <v/>
      </c>
      <c r="AL147" s="302">
        <f t="shared" si="585"/>
        <v>0</v>
      </c>
      <c r="AM147" s="298" t="str">
        <f t="shared" si="586"/>
        <v/>
      </c>
      <c r="AN147" s="305">
        <f t="shared" si="587"/>
        <v>0</v>
      </c>
      <c r="AO147" s="309">
        <f t="shared" si="588"/>
        <v>0</v>
      </c>
    </row>
    <row r="148" spans="1:41" ht="32.25" customHeight="1" thickBot="1" x14ac:dyDescent="0.35">
      <c r="A148" s="311" t="s">
        <v>183</v>
      </c>
      <c r="B148" s="192" t="str">
        <f t="shared" si="559"/>
        <v/>
      </c>
      <c r="C148" s="303">
        <f t="shared" si="560"/>
        <v>0</v>
      </c>
      <c r="D148" s="300" t="str">
        <f t="shared" si="561"/>
        <v/>
      </c>
      <c r="E148" s="306">
        <f t="shared" si="562"/>
        <v>0</v>
      </c>
      <c r="F148" s="310">
        <f t="shared" si="563"/>
        <v>0</v>
      </c>
      <c r="G148" s="35"/>
      <c r="H148" s="311" t="s">
        <v>183</v>
      </c>
      <c r="I148" s="192" t="str">
        <f t="shared" si="564"/>
        <v/>
      </c>
      <c r="J148" s="303">
        <f t="shared" si="565"/>
        <v>0</v>
      </c>
      <c r="K148" s="300" t="str">
        <f t="shared" si="566"/>
        <v/>
      </c>
      <c r="L148" s="306">
        <f t="shared" si="567"/>
        <v>0</v>
      </c>
      <c r="M148" s="310">
        <f t="shared" si="568"/>
        <v>0</v>
      </c>
      <c r="N148" s="35"/>
      <c r="O148" s="311" t="s">
        <v>183</v>
      </c>
      <c r="P148" s="192" t="str">
        <f t="shared" si="569"/>
        <v/>
      </c>
      <c r="Q148" s="303">
        <f t="shared" si="570"/>
        <v>0</v>
      </c>
      <c r="R148" s="300" t="str">
        <f t="shared" si="571"/>
        <v/>
      </c>
      <c r="S148" s="306">
        <f t="shared" si="572"/>
        <v>0</v>
      </c>
      <c r="T148" s="310">
        <f t="shared" si="573"/>
        <v>0</v>
      </c>
      <c r="U148" s="35"/>
      <c r="V148" s="311" t="s">
        <v>183</v>
      </c>
      <c r="W148" s="192" t="str">
        <f t="shared" si="574"/>
        <v/>
      </c>
      <c r="X148" s="303">
        <f t="shared" si="575"/>
        <v>0</v>
      </c>
      <c r="Y148" s="300" t="str">
        <f t="shared" si="576"/>
        <v/>
      </c>
      <c r="Z148" s="306">
        <f t="shared" si="577"/>
        <v>0</v>
      </c>
      <c r="AA148" s="310">
        <f t="shared" si="578"/>
        <v>0</v>
      </c>
      <c r="AB148" s="35"/>
      <c r="AC148" s="311" t="s">
        <v>183</v>
      </c>
      <c r="AD148" s="192" t="str">
        <f t="shared" si="579"/>
        <v/>
      </c>
      <c r="AE148" s="303">
        <f t="shared" si="580"/>
        <v>0</v>
      </c>
      <c r="AF148" s="300" t="str">
        <f t="shared" si="581"/>
        <v/>
      </c>
      <c r="AG148" s="306">
        <f t="shared" si="582"/>
        <v>0</v>
      </c>
      <c r="AH148" s="310">
        <f t="shared" si="583"/>
        <v>0</v>
      </c>
      <c r="AI148" s="35"/>
      <c r="AJ148" s="311" t="s">
        <v>183</v>
      </c>
      <c r="AK148" s="192" t="str">
        <f t="shared" si="584"/>
        <v/>
      </c>
      <c r="AL148" s="303">
        <f t="shared" si="585"/>
        <v>0</v>
      </c>
      <c r="AM148" s="300" t="str">
        <f t="shared" si="586"/>
        <v/>
      </c>
      <c r="AN148" s="306">
        <f t="shared" si="587"/>
        <v>0</v>
      </c>
      <c r="AO148" s="310">
        <f t="shared" si="588"/>
        <v>0</v>
      </c>
    </row>
    <row r="149" spans="1:41" ht="32.25" customHeight="1" x14ac:dyDescent="0.3">
      <c r="A149" s="183"/>
      <c r="B149" s="90"/>
      <c r="C149" s="35"/>
      <c r="D149" s="35"/>
      <c r="E149" s="35"/>
      <c r="F149" s="85"/>
      <c r="G149" s="35"/>
      <c r="H149" s="183"/>
      <c r="I149" s="90"/>
      <c r="J149" s="35"/>
      <c r="K149" s="35"/>
      <c r="L149" s="35"/>
      <c r="M149" s="85"/>
      <c r="N149" s="35"/>
      <c r="O149" s="183"/>
      <c r="P149" s="90"/>
      <c r="Q149" s="35"/>
      <c r="R149" s="35"/>
      <c r="S149" s="35"/>
      <c r="T149" s="85"/>
      <c r="U149" s="35"/>
      <c r="V149" s="183"/>
      <c r="W149" s="90"/>
      <c r="X149" s="35"/>
      <c r="Y149" s="35"/>
      <c r="Z149" s="35"/>
      <c r="AA149" s="85"/>
      <c r="AB149" s="35"/>
      <c r="AC149" s="183"/>
      <c r="AD149" s="90"/>
      <c r="AE149" s="35"/>
      <c r="AF149" s="35"/>
      <c r="AG149" s="35"/>
      <c r="AH149" s="85"/>
      <c r="AI149" s="35"/>
      <c r="AJ149" s="183"/>
      <c r="AK149" s="90"/>
      <c r="AL149" s="35"/>
      <c r="AM149" s="35"/>
      <c r="AN149" s="35"/>
      <c r="AO149" s="85"/>
    </row>
    <row r="150" spans="1:41" ht="32.25" customHeight="1" x14ac:dyDescent="0.3">
      <c r="A150" s="183" t="s">
        <v>117</v>
      </c>
      <c r="B150" s="90"/>
      <c r="C150" s="206">
        <f>SUM(C139:C149)</f>
        <v>0</v>
      </c>
      <c r="D150" s="35"/>
      <c r="E150" s="207">
        <f>SUM(E139:E149)</f>
        <v>0</v>
      </c>
      <c r="F150" s="307">
        <f>SUM(F139:F149)</f>
        <v>0</v>
      </c>
      <c r="G150" s="35"/>
      <c r="H150" s="183" t="s">
        <v>117</v>
      </c>
      <c r="I150" s="90"/>
      <c r="J150" s="206">
        <f>SUM(J139:J149)</f>
        <v>0</v>
      </c>
      <c r="K150" s="35"/>
      <c r="L150" s="207">
        <f>SUM(L139:L149)</f>
        <v>0</v>
      </c>
      <c r="M150" s="307">
        <f>SUM(M139:M149)</f>
        <v>0</v>
      </c>
      <c r="N150" s="35"/>
      <c r="O150" s="183" t="s">
        <v>117</v>
      </c>
      <c r="P150" s="90"/>
      <c r="Q150" s="206">
        <f>SUM(Q139:Q149)</f>
        <v>0</v>
      </c>
      <c r="R150" s="35"/>
      <c r="S150" s="207">
        <f>SUM(S139:S149)</f>
        <v>0</v>
      </c>
      <c r="T150" s="307">
        <f>SUM(T139:T149)</f>
        <v>0</v>
      </c>
      <c r="U150" s="35"/>
      <c r="V150" s="183" t="s">
        <v>117</v>
      </c>
      <c r="W150" s="90"/>
      <c r="X150" s="206">
        <f>SUM(X139:X149)</f>
        <v>0</v>
      </c>
      <c r="Y150" s="35"/>
      <c r="Z150" s="207">
        <f>SUM(Z139:Z149)</f>
        <v>0</v>
      </c>
      <c r="AA150" s="307">
        <f>SUM(AA139:AA149)</f>
        <v>0</v>
      </c>
      <c r="AB150" s="35"/>
      <c r="AC150" s="183" t="s">
        <v>117</v>
      </c>
      <c r="AD150" s="90"/>
      <c r="AE150" s="206">
        <f>SUM(AE139:AE149)</f>
        <v>0</v>
      </c>
      <c r="AF150" s="35"/>
      <c r="AG150" s="207">
        <f>SUM(AG139:AG149)</f>
        <v>0</v>
      </c>
      <c r="AH150" s="307">
        <f>SUM(AH139:AH149)</f>
        <v>0</v>
      </c>
      <c r="AI150" s="35"/>
      <c r="AJ150" s="183" t="s">
        <v>117</v>
      </c>
      <c r="AK150" s="90"/>
      <c r="AL150" s="206">
        <f>SUM(AL139:AL149)</f>
        <v>0</v>
      </c>
      <c r="AM150" s="35"/>
      <c r="AN150" s="207">
        <f>SUM(AN139:AN149)</f>
        <v>0</v>
      </c>
      <c r="AO150" s="307">
        <f>SUM(AO139:AO149)</f>
        <v>0</v>
      </c>
    </row>
    <row r="151" spans="1:41" ht="15" thickBot="1" x14ac:dyDescent="0.35">
      <c r="A151" s="184"/>
      <c r="B151" s="178"/>
      <c r="C151" s="79"/>
      <c r="D151" s="79"/>
      <c r="E151" s="179" t="s">
        <v>118</v>
      </c>
      <c r="F151" s="180">
        <f>C150-E150</f>
        <v>0</v>
      </c>
      <c r="G151" s="35"/>
      <c r="H151" s="184"/>
      <c r="I151" s="178"/>
      <c r="J151" s="79"/>
      <c r="K151" s="79"/>
      <c r="L151" s="179" t="s">
        <v>118</v>
      </c>
      <c r="M151" s="180">
        <f>J150-L150</f>
        <v>0</v>
      </c>
      <c r="N151" s="35"/>
      <c r="O151" s="184"/>
      <c r="P151" s="178"/>
      <c r="Q151" s="79"/>
      <c r="R151" s="79"/>
      <c r="S151" s="179" t="s">
        <v>118</v>
      </c>
      <c r="T151" s="180">
        <f>Q150-S150</f>
        <v>0</v>
      </c>
      <c r="U151" s="35"/>
      <c r="V151" s="184"/>
      <c r="W151" s="178"/>
      <c r="X151" s="79"/>
      <c r="Y151" s="79"/>
      <c r="Z151" s="179" t="s">
        <v>118</v>
      </c>
      <c r="AA151" s="180">
        <f>X150-Z150</f>
        <v>0</v>
      </c>
      <c r="AB151" s="35"/>
      <c r="AC151" s="184"/>
      <c r="AD151" s="178"/>
      <c r="AE151" s="79"/>
      <c r="AF151" s="79"/>
      <c r="AG151" s="179" t="s">
        <v>118</v>
      </c>
      <c r="AH151" s="180">
        <f>AE150-AG150</f>
        <v>0</v>
      </c>
      <c r="AI151" s="35"/>
      <c r="AJ151" s="184"/>
      <c r="AK151" s="178"/>
      <c r="AL151" s="79"/>
      <c r="AM151" s="79"/>
      <c r="AN151" s="179" t="s">
        <v>118</v>
      </c>
      <c r="AO151" s="180">
        <f>AL150-AN150</f>
        <v>0</v>
      </c>
    </row>
    <row r="152" spans="1:41" ht="15" thickBot="1" x14ac:dyDescent="0.35">
      <c r="A152" s="1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275"/>
    </row>
  </sheetData>
  <sheetProtection algorithmName="SHA-512" hashValue="+NwtFv1e8Fw0ZMo0SWt1bnwn+GkOXXiXp/TZfM+eUYwnzpfvEU4hn4U1nujY09XuoJH7ZTCciMi9JZ6zuc58vA==" saltValue="ftwXgkEJ6N+H6+XtosQ6KA==" spinCount="100000" sheet="1" selectLockedCells="1"/>
  <mergeCells count="282">
    <mergeCell ref="AF118:AG118"/>
    <mergeCell ref="AK118:AL118"/>
    <mergeCell ref="AM118:AN118"/>
    <mergeCell ref="B118:C118"/>
    <mergeCell ref="D118:E118"/>
    <mergeCell ref="I118:J118"/>
    <mergeCell ref="K118:L118"/>
    <mergeCell ref="P118:Q118"/>
    <mergeCell ref="R118:S118"/>
    <mergeCell ref="W118:X118"/>
    <mergeCell ref="Y118:Z118"/>
    <mergeCell ref="AD118:AE118"/>
    <mergeCell ref="W99:X99"/>
    <mergeCell ref="Y99:Z99"/>
    <mergeCell ref="AD99:AE99"/>
    <mergeCell ref="AF99:AG99"/>
    <mergeCell ref="AK99:AL99"/>
    <mergeCell ref="AM99:AN99"/>
    <mergeCell ref="A52:B52"/>
    <mergeCell ref="AX45:AX46"/>
    <mergeCell ref="BF45:BF46"/>
    <mergeCell ref="BF81:BF82"/>
    <mergeCell ref="BF83:BF84"/>
    <mergeCell ref="BF85:BF86"/>
    <mergeCell ref="AX67:AX68"/>
    <mergeCell ref="AX75:AX76"/>
    <mergeCell ref="AX77:AX78"/>
    <mergeCell ref="AX79:AX80"/>
    <mergeCell ref="AX81:AX82"/>
    <mergeCell ref="AX57:AX58"/>
    <mergeCell ref="AX59:AX60"/>
    <mergeCell ref="AX61:AX62"/>
    <mergeCell ref="AX63:AX64"/>
    <mergeCell ref="AX65:AX66"/>
    <mergeCell ref="BF57:BF58"/>
    <mergeCell ref="BF59:BF60"/>
    <mergeCell ref="BN45:BN46"/>
    <mergeCell ref="BV45:BV46"/>
    <mergeCell ref="CD45:CD46"/>
    <mergeCell ref="J45:J46"/>
    <mergeCell ref="R45:R46"/>
    <mergeCell ref="Z45:Z46"/>
    <mergeCell ref="AH45:AH46"/>
    <mergeCell ref="AP45:AP46"/>
    <mergeCell ref="AX43:AX44"/>
    <mergeCell ref="BF43:BF44"/>
    <mergeCell ref="BN43:BN44"/>
    <mergeCell ref="BV43:BV44"/>
    <mergeCell ref="CD43:CD44"/>
    <mergeCell ref="J43:J44"/>
    <mergeCell ref="R43:R44"/>
    <mergeCell ref="Z43:Z44"/>
    <mergeCell ref="AH43:AH44"/>
    <mergeCell ref="AP43:AP44"/>
    <mergeCell ref="AX41:AX42"/>
    <mergeCell ref="BF41:BF42"/>
    <mergeCell ref="BN41:BN42"/>
    <mergeCell ref="BV41:BV42"/>
    <mergeCell ref="CD41:CD42"/>
    <mergeCell ref="J41:J42"/>
    <mergeCell ref="R41:R42"/>
    <mergeCell ref="Z41:Z42"/>
    <mergeCell ref="AH41:AH42"/>
    <mergeCell ref="AP41:AP42"/>
    <mergeCell ref="AX39:AX40"/>
    <mergeCell ref="BF39:BF40"/>
    <mergeCell ref="BN39:BN40"/>
    <mergeCell ref="BV39:BV40"/>
    <mergeCell ref="CD39:CD40"/>
    <mergeCell ref="J39:J40"/>
    <mergeCell ref="R39:R40"/>
    <mergeCell ref="Z39:Z40"/>
    <mergeCell ref="AH39:AH40"/>
    <mergeCell ref="AP39:AP40"/>
    <mergeCell ref="AX37:AX38"/>
    <mergeCell ref="BF37:BF38"/>
    <mergeCell ref="BN37:BN38"/>
    <mergeCell ref="BV37:BV38"/>
    <mergeCell ref="CD37:CD38"/>
    <mergeCell ref="J37:J38"/>
    <mergeCell ref="R37:R38"/>
    <mergeCell ref="Z37:Z38"/>
    <mergeCell ref="AH37:AH38"/>
    <mergeCell ref="AP37:AP38"/>
    <mergeCell ref="AX35:AX36"/>
    <mergeCell ref="BF35:BF36"/>
    <mergeCell ref="BN35:BN36"/>
    <mergeCell ref="BV35:BV36"/>
    <mergeCell ref="CD35:CD36"/>
    <mergeCell ref="J35:J36"/>
    <mergeCell ref="R35:R36"/>
    <mergeCell ref="Z35:Z36"/>
    <mergeCell ref="AH35:AH36"/>
    <mergeCell ref="AP35:AP36"/>
    <mergeCell ref="AX27:AX28"/>
    <mergeCell ref="BF27:BF28"/>
    <mergeCell ref="BN27:BN28"/>
    <mergeCell ref="BV27:BV28"/>
    <mergeCell ref="CD27:CD28"/>
    <mergeCell ref="J27:J28"/>
    <mergeCell ref="R27:R28"/>
    <mergeCell ref="Z27:Z28"/>
    <mergeCell ref="AH27:AH28"/>
    <mergeCell ref="AP27:AP28"/>
    <mergeCell ref="AX25:AX26"/>
    <mergeCell ref="BF25:BF26"/>
    <mergeCell ref="BN25:BN26"/>
    <mergeCell ref="BV25:BV26"/>
    <mergeCell ref="CD25:CD26"/>
    <mergeCell ref="J25:J26"/>
    <mergeCell ref="R25:R26"/>
    <mergeCell ref="Z25:Z26"/>
    <mergeCell ref="AH25:AH26"/>
    <mergeCell ref="AP25:AP26"/>
    <mergeCell ref="AX23:AX24"/>
    <mergeCell ref="BF23:BF24"/>
    <mergeCell ref="BN23:BN24"/>
    <mergeCell ref="BV23:BV24"/>
    <mergeCell ref="CD23:CD24"/>
    <mergeCell ref="J23:J24"/>
    <mergeCell ref="R23:R24"/>
    <mergeCell ref="Z23:Z24"/>
    <mergeCell ref="AH23:AH24"/>
    <mergeCell ref="AP23:AP24"/>
    <mergeCell ref="AX21:AX22"/>
    <mergeCell ref="BF21:BF22"/>
    <mergeCell ref="BN21:BN22"/>
    <mergeCell ref="BV21:BV22"/>
    <mergeCell ref="CD21:CD22"/>
    <mergeCell ref="J21:J22"/>
    <mergeCell ref="R21:R22"/>
    <mergeCell ref="Z21:Z22"/>
    <mergeCell ref="AH21:AH22"/>
    <mergeCell ref="AP21:AP22"/>
    <mergeCell ref="AX19:AX20"/>
    <mergeCell ref="BF19:BF20"/>
    <mergeCell ref="BN19:BN20"/>
    <mergeCell ref="BV19:BV20"/>
    <mergeCell ref="CD19:CD20"/>
    <mergeCell ref="J19:J20"/>
    <mergeCell ref="R19:R20"/>
    <mergeCell ref="Z19:Z20"/>
    <mergeCell ref="AH19:AH20"/>
    <mergeCell ref="AP19:AP20"/>
    <mergeCell ref="BN83:BN84"/>
    <mergeCell ref="BN85:BN86"/>
    <mergeCell ref="AX83:AX84"/>
    <mergeCell ref="AX85:AX86"/>
    <mergeCell ref="AH83:AH84"/>
    <mergeCell ref="AH85:AH86"/>
    <mergeCell ref="R83:R84"/>
    <mergeCell ref="R85:R86"/>
    <mergeCell ref="CD67:CD68"/>
    <mergeCell ref="CD75:CD76"/>
    <mergeCell ref="CD77:CD78"/>
    <mergeCell ref="CD79:CD80"/>
    <mergeCell ref="CD81:CD82"/>
    <mergeCell ref="BN67:BN68"/>
    <mergeCell ref="BN75:BN76"/>
    <mergeCell ref="BN77:BN78"/>
    <mergeCell ref="BN79:BN80"/>
    <mergeCell ref="BN81:BN82"/>
    <mergeCell ref="BF75:BF76"/>
    <mergeCell ref="BF77:BF78"/>
    <mergeCell ref="BF79:BF80"/>
    <mergeCell ref="AP81:AP82"/>
    <mergeCell ref="AP83:AP84"/>
    <mergeCell ref="AP85:AP86"/>
    <mergeCell ref="R17:R18"/>
    <mergeCell ref="Z17:Z18"/>
    <mergeCell ref="AH17:AH18"/>
    <mergeCell ref="AP17:AP18"/>
    <mergeCell ref="AX17:AX18"/>
    <mergeCell ref="BF17:BF18"/>
    <mergeCell ref="BN17:BN18"/>
    <mergeCell ref="BV17:BV18"/>
    <mergeCell ref="CD17:CD18"/>
    <mergeCell ref="CD57:CD58"/>
    <mergeCell ref="CD59:CD60"/>
    <mergeCell ref="CD61:CD62"/>
    <mergeCell ref="CD63:CD64"/>
    <mergeCell ref="CD65:CD66"/>
    <mergeCell ref="BV81:BV82"/>
    <mergeCell ref="BV83:BV84"/>
    <mergeCell ref="BV85:BV86"/>
    <mergeCell ref="BV57:BV58"/>
    <mergeCell ref="BV59:BV60"/>
    <mergeCell ref="BV61:BV62"/>
    <mergeCell ref="BV63:BV64"/>
    <mergeCell ref="BV65:BV66"/>
    <mergeCell ref="BV67:BV68"/>
    <mergeCell ref="BV75:BV76"/>
    <mergeCell ref="BV77:BV78"/>
    <mergeCell ref="BV79:BV80"/>
    <mergeCell ref="CD83:CD84"/>
    <mergeCell ref="CD85:CD86"/>
    <mergeCell ref="BN57:BN58"/>
    <mergeCell ref="BN59:BN60"/>
    <mergeCell ref="BN61:BN62"/>
    <mergeCell ref="BN63:BN64"/>
    <mergeCell ref="BN65:BN66"/>
    <mergeCell ref="BF61:BF62"/>
    <mergeCell ref="BF63:BF64"/>
    <mergeCell ref="BF65:BF66"/>
    <mergeCell ref="BF67:BF68"/>
    <mergeCell ref="AH67:AH68"/>
    <mergeCell ref="AH75:AH76"/>
    <mergeCell ref="AH77:AH78"/>
    <mergeCell ref="AH79:AH80"/>
    <mergeCell ref="AH81:AH82"/>
    <mergeCell ref="AH57:AH58"/>
    <mergeCell ref="AH59:AH60"/>
    <mergeCell ref="AH61:AH62"/>
    <mergeCell ref="AH63:AH64"/>
    <mergeCell ref="AH65:AH66"/>
    <mergeCell ref="AP57:AP58"/>
    <mergeCell ref="AP59:AP60"/>
    <mergeCell ref="AP61:AP62"/>
    <mergeCell ref="AP63:AP64"/>
    <mergeCell ref="AP65:AP66"/>
    <mergeCell ref="AP67:AP68"/>
    <mergeCell ref="AP75:AP76"/>
    <mergeCell ref="AP77:AP78"/>
    <mergeCell ref="AP79:AP80"/>
    <mergeCell ref="Z81:Z82"/>
    <mergeCell ref="Z83:Z84"/>
    <mergeCell ref="Z85:Z86"/>
    <mergeCell ref="R67:R68"/>
    <mergeCell ref="R75:R76"/>
    <mergeCell ref="R77:R78"/>
    <mergeCell ref="R79:R80"/>
    <mergeCell ref="R81:R82"/>
    <mergeCell ref="R57:R58"/>
    <mergeCell ref="R59:R60"/>
    <mergeCell ref="R61:R62"/>
    <mergeCell ref="R63:R64"/>
    <mergeCell ref="R65:R66"/>
    <mergeCell ref="Z57:Z58"/>
    <mergeCell ref="Z59:Z60"/>
    <mergeCell ref="Z61:Z62"/>
    <mergeCell ref="Z63:Z64"/>
    <mergeCell ref="Z65:Z66"/>
    <mergeCell ref="Z67:Z68"/>
    <mergeCell ref="Z75:Z76"/>
    <mergeCell ref="Z77:Z78"/>
    <mergeCell ref="Z79:Z80"/>
    <mergeCell ref="F2:I2"/>
    <mergeCell ref="A4:C4"/>
    <mergeCell ref="A6:C6"/>
    <mergeCell ref="D4:H4"/>
    <mergeCell ref="I99:J99"/>
    <mergeCell ref="K99:L99"/>
    <mergeCell ref="P99:Q99"/>
    <mergeCell ref="R99:S99"/>
    <mergeCell ref="A12:B12"/>
    <mergeCell ref="J57:J58"/>
    <mergeCell ref="J59:J60"/>
    <mergeCell ref="J61:J62"/>
    <mergeCell ref="J63:J64"/>
    <mergeCell ref="J65:J66"/>
    <mergeCell ref="J67:J68"/>
    <mergeCell ref="J75:J76"/>
    <mergeCell ref="J77:J78"/>
    <mergeCell ref="J79:J80"/>
    <mergeCell ref="J81:J82"/>
    <mergeCell ref="J83:J84"/>
    <mergeCell ref="J85:J86"/>
    <mergeCell ref="B99:C99"/>
    <mergeCell ref="D99:E99"/>
    <mergeCell ref="J17:J18"/>
    <mergeCell ref="AF137:AG137"/>
    <mergeCell ref="AK137:AL137"/>
    <mergeCell ref="AM137:AN137"/>
    <mergeCell ref="B137:C137"/>
    <mergeCell ref="D137:E137"/>
    <mergeCell ref="I137:J137"/>
    <mergeCell ref="K137:L137"/>
    <mergeCell ref="P137:Q137"/>
    <mergeCell ref="R137:S137"/>
    <mergeCell ref="W137:X137"/>
    <mergeCell ref="Y137:Z137"/>
    <mergeCell ref="AD137:AE137"/>
  </mergeCells>
  <pageMargins left="0.7" right="0.7" top="0.75" bottom="0.75" header="0.3" footer="0.3"/>
  <pageSetup paperSize="5" scale="20" fitToHeight="0" orientation="landscape" r:id="rId1"/>
  <rowBreaks count="1" manualBreakCount="1">
    <brk id="94" max="40" man="1"/>
  </rowBreaks>
  <colBreaks count="1" manualBreakCount="1">
    <brk id="41" max="132" man="1"/>
  </colBreaks>
  <ignoredErrors>
    <ignoredError sqref="C139 C140:C1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ADJ_Analisys Rev</vt:lpstr>
      <vt:lpstr>Adj_Benefits Rev</vt:lpstr>
      <vt:lpstr>'ADJ_Analisys Rev'!Print_Area</vt:lpstr>
      <vt:lpstr>'Adj_Benefits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DecInv-151210</dc:creator>
  <cp:lastModifiedBy>DecInv-151206</cp:lastModifiedBy>
  <cp:lastPrinted>2021-01-26T15:10:08Z</cp:lastPrinted>
  <dcterms:created xsi:type="dcterms:W3CDTF">2020-11-17T14:32:01Z</dcterms:created>
  <dcterms:modified xsi:type="dcterms:W3CDTF">2021-02-08T18:25:55Z</dcterms:modified>
</cp:coreProperties>
</file>