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s://sistemaupr-my.sharepoint.com/personal/carlos_camacho21_upr_edu/Documents/Documents/Pagina Decanato/"/>
    </mc:Choice>
  </mc:AlternateContent>
  <bookViews>
    <workbookView xWindow="0" yWindow="0" windowWidth="28800" windowHeight="12300" tabRatio="720"/>
  </bookViews>
  <sheets>
    <sheet name="Personnel Worksheet 5 años" sheetId="22" r:id="rId1"/>
    <sheet name="Personnel Worksheet (1)" sheetId="58" r:id="rId2"/>
    <sheet name="Personnel Worksheet (2)" sheetId="59" r:id="rId3"/>
    <sheet name="Personnel Worksheet (3)" sheetId="60" r:id="rId4"/>
    <sheet name="Personnel Worksheet (4)" sheetId="61" r:id="rId5"/>
    <sheet name="Personnel Worksheet (5)" sheetId="62" r:id="rId6"/>
    <sheet name="Detailed Budget Worksheet" sheetId="24" r:id="rId7"/>
    <sheet name="NIH-DD" sheetId="42" r:id="rId8"/>
    <sheet name="NIH-DD (2)" sheetId="64" r:id="rId9"/>
    <sheet name="NIH-DD (3)" sheetId="65" r:id="rId10"/>
    <sheet name="NIH-DD (4)" sheetId="66" r:id="rId11"/>
    <sheet name="NIH-DD (5)" sheetId="67" r:id="rId12"/>
    <sheet name="NIH-EE" sheetId="3" r:id="rId13"/>
    <sheet name="Checklist" sheetId="4" r:id="rId14"/>
    <sheet name="Mod Justification" sheetId="8" r:id="rId15"/>
  </sheets>
  <definedNames>
    <definedName name="_xlnm.Print_Area" localSheetId="13">Checklist!$A$1:$K$55</definedName>
    <definedName name="_xlnm.Print_Area" localSheetId="6">'Detailed Budget Worksheet'!$A$1:$Q$159</definedName>
    <definedName name="_xlnm.Print_Area" localSheetId="14">'Mod Justification'!$A$2:$H$47</definedName>
    <definedName name="_xlnm.Print_Area" localSheetId="7">'NIH-DD'!$A$1:$P$37</definedName>
    <definedName name="_xlnm.Print_Area" localSheetId="8">'NIH-DD (2)'!$A$1:$P$37</definedName>
    <definedName name="_xlnm.Print_Area" localSheetId="9">'NIH-DD (3)'!$A$1:$P$37</definedName>
    <definedName name="_xlnm.Print_Area" localSheetId="10">'NIH-DD (4)'!$A$1:$P$37</definedName>
    <definedName name="_xlnm.Print_Area" localSheetId="12">'NIH-EE'!$A$1:$H$36</definedName>
    <definedName name="_xlnm.Print_Area" localSheetId="1">'Personnel Worksheet (1)'!$A$1:$AA$50</definedName>
    <definedName name="_xlnm.Print_Area" localSheetId="2">'Personnel Worksheet (2)'!$A$1:$AA$50</definedName>
    <definedName name="_xlnm.Print_Area" localSheetId="3">'Personnel Worksheet (3)'!$A$1:$AA$50</definedName>
    <definedName name="_xlnm.Print_Area" localSheetId="4">'Personnel Worksheet (4)'!$A$1:$AA$50</definedName>
    <definedName name="_xlnm.Print_Area" localSheetId="5">'Personnel Worksheet (5)'!$A$1:$AA$50</definedName>
    <definedName name="_xlnm.Print_Area" localSheetId="0">'Personnel Worksheet 5 años'!$A$1:$AA$61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88" i="24" l="1"/>
  <c r="O187" i="24"/>
  <c r="O186" i="24"/>
  <c r="O185" i="24"/>
  <c r="O184" i="24"/>
  <c r="O183" i="24"/>
  <c r="M188" i="24"/>
  <c r="M187" i="24"/>
  <c r="M186" i="24"/>
  <c r="M185" i="24"/>
  <c r="M184" i="24"/>
  <c r="M183" i="24"/>
  <c r="K188" i="24"/>
  <c r="K187" i="24"/>
  <c r="K186" i="24"/>
  <c r="K185" i="24"/>
  <c r="K184" i="24"/>
  <c r="K183" i="24"/>
  <c r="I188" i="24"/>
  <c r="I187" i="24"/>
  <c r="I186" i="24"/>
  <c r="I185" i="24"/>
  <c r="I184" i="24"/>
  <c r="I183" i="24"/>
  <c r="G187" i="24"/>
  <c r="G186" i="24"/>
  <c r="G185" i="24"/>
  <c r="G184" i="24"/>
  <c r="G183" i="24"/>
  <c r="D128" i="24" l="1"/>
  <c r="I177" i="24"/>
  <c r="R6" i="62" l="1"/>
  <c r="P6" i="62"/>
  <c r="R6" i="61"/>
  <c r="P6" i="61"/>
  <c r="P6" i="60"/>
  <c r="R6" i="60"/>
  <c r="R6" i="59"/>
  <c r="P6" i="59"/>
  <c r="R6" i="58"/>
  <c r="Q6" i="58"/>
  <c r="P6" i="58"/>
  <c r="G144" i="24" l="1"/>
  <c r="G139" i="24"/>
  <c r="G182" i="24" l="1"/>
  <c r="G177" i="24"/>
  <c r="I139" i="24" l="1"/>
  <c r="I182" i="24" s="1"/>
  <c r="K139" i="24"/>
  <c r="M139" i="24"/>
  <c r="O139" i="24"/>
  <c r="Q137" i="24"/>
  <c r="G178" i="24"/>
  <c r="I144" i="24"/>
  <c r="G149" i="24"/>
  <c r="I149" i="24"/>
  <c r="G154" i="24"/>
  <c r="I154" i="24"/>
  <c r="G159" i="24"/>
  <c r="I159" i="24"/>
  <c r="G169" i="24"/>
  <c r="I169" i="24"/>
  <c r="G174" i="24"/>
  <c r="BI10" i="22"/>
  <c r="BJ10" i="22"/>
  <c r="AK10" i="22"/>
  <c r="AL10" i="22"/>
  <c r="AM10" i="22"/>
  <c r="BZ10" i="22"/>
  <c r="BV10" i="22" s="1"/>
  <c r="CA10" i="22"/>
  <c r="BW10" i="22" s="1"/>
  <c r="T10" i="22"/>
  <c r="BI11" i="22"/>
  <c r="BJ11" i="22"/>
  <c r="AK11" i="22"/>
  <c r="AL11" i="22"/>
  <c r="AM11" i="22"/>
  <c r="BZ11" i="22"/>
  <c r="BV11" i="22" s="1"/>
  <c r="CA11" i="22"/>
  <c r="BW11" i="22" s="1"/>
  <c r="T11" i="22"/>
  <c r="BI12" i="22"/>
  <c r="BJ12" i="22"/>
  <c r="AK12" i="22"/>
  <c r="AL12" i="22"/>
  <c r="AM12" i="22"/>
  <c r="BZ12" i="22"/>
  <c r="BV12" i="22" s="1"/>
  <c r="CA12" i="22"/>
  <c r="BW12" i="22" s="1"/>
  <c r="T12" i="22"/>
  <c r="BI13" i="22"/>
  <c r="BJ13" i="22"/>
  <c r="AK13" i="22"/>
  <c r="AL13" i="22"/>
  <c r="AM13" i="22"/>
  <c r="BZ13" i="22"/>
  <c r="BV13" i="22" s="1"/>
  <c r="CA13" i="22"/>
  <c r="BW13" i="22" s="1"/>
  <c r="T13" i="22"/>
  <c r="BI14" i="22"/>
  <c r="BJ14" i="22"/>
  <c r="AK14" i="22"/>
  <c r="AL14" i="22"/>
  <c r="AM14" i="22"/>
  <c r="BZ14" i="22"/>
  <c r="BV14" i="22" s="1"/>
  <c r="CA14" i="22"/>
  <c r="BW14" i="22" s="1"/>
  <c r="T14" i="22"/>
  <c r="BI15" i="22"/>
  <c r="BJ15" i="22"/>
  <c r="AK15" i="22"/>
  <c r="AL15" i="22"/>
  <c r="AM15" i="22"/>
  <c r="BZ15" i="22"/>
  <c r="BV15" i="22"/>
  <c r="CA15" i="22"/>
  <c r="BW15" i="22" s="1"/>
  <c r="T15" i="22"/>
  <c r="BI16" i="22"/>
  <c r="BJ16" i="22"/>
  <c r="AK16" i="22"/>
  <c r="AL16" i="22"/>
  <c r="AM16" i="22"/>
  <c r="BZ16" i="22"/>
  <c r="BV16" i="22" s="1"/>
  <c r="CA16" i="22"/>
  <c r="BW16" i="22" s="1"/>
  <c r="T16" i="22"/>
  <c r="BI17" i="22"/>
  <c r="BJ17" i="22"/>
  <c r="AK17" i="22"/>
  <c r="AL17" i="22"/>
  <c r="AM17" i="22"/>
  <c r="BZ17" i="22"/>
  <c r="BV17" i="22" s="1"/>
  <c r="CA17" i="22"/>
  <c r="BW17" i="22" s="1"/>
  <c r="T17" i="22"/>
  <c r="BI18" i="22"/>
  <c r="BJ18" i="22"/>
  <c r="AK18" i="22"/>
  <c r="AL18" i="22"/>
  <c r="AM18" i="22"/>
  <c r="BZ18" i="22"/>
  <c r="BV18" i="22" s="1"/>
  <c r="CA18" i="22"/>
  <c r="BW18" i="22" s="1"/>
  <c r="T18" i="22"/>
  <c r="BI19" i="22"/>
  <c r="BJ19" i="22"/>
  <c r="AK19" i="22"/>
  <c r="AL19" i="22"/>
  <c r="AM19" i="22"/>
  <c r="BZ19" i="22"/>
  <c r="BV19" i="22"/>
  <c r="CA19" i="22"/>
  <c r="BW19" i="22" s="1"/>
  <c r="T19" i="22"/>
  <c r="BI20" i="22"/>
  <c r="BJ20" i="22"/>
  <c r="AK20" i="22"/>
  <c r="AL20" i="22"/>
  <c r="AM20" i="22"/>
  <c r="BZ20" i="22"/>
  <c r="BV20" i="22"/>
  <c r="CA20" i="22"/>
  <c r="BW20" i="22" s="1"/>
  <c r="T20" i="22"/>
  <c r="BI21" i="22"/>
  <c r="BJ21" i="22"/>
  <c r="AK21" i="22"/>
  <c r="AL21" i="22"/>
  <c r="AM21" i="22"/>
  <c r="BZ21" i="22"/>
  <c r="BV21" i="22"/>
  <c r="CA21" i="22"/>
  <c r="BW21" i="22" s="1"/>
  <c r="T21" i="22"/>
  <c r="BI22" i="22"/>
  <c r="BJ22" i="22"/>
  <c r="AK22" i="22"/>
  <c r="AL22" i="22"/>
  <c r="AM22" i="22"/>
  <c r="BZ22" i="22"/>
  <c r="BV22" i="22"/>
  <c r="CA22" i="22"/>
  <c r="BW22" i="22" s="1"/>
  <c r="T22" i="22"/>
  <c r="BI23" i="22"/>
  <c r="BJ23" i="22"/>
  <c r="AK23" i="22"/>
  <c r="AL23" i="22"/>
  <c r="AM23" i="22"/>
  <c r="BZ23" i="22"/>
  <c r="BV23" i="22"/>
  <c r="CA23" i="22"/>
  <c r="BW23" i="22" s="1"/>
  <c r="T23" i="22"/>
  <c r="BI24" i="22"/>
  <c r="BJ24" i="22"/>
  <c r="AK24" i="22"/>
  <c r="AL24" i="22"/>
  <c r="AM24" i="22"/>
  <c r="BZ24" i="22"/>
  <c r="BV24" i="22"/>
  <c r="CA24" i="22"/>
  <c r="BW24" i="22" s="1"/>
  <c r="T24" i="22"/>
  <c r="BI25" i="22"/>
  <c r="BJ25" i="22"/>
  <c r="AK25" i="22"/>
  <c r="AL25" i="22"/>
  <c r="AM25" i="22"/>
  <c r="BZ25" i="22"/>
  <c r="BV25" i="22"/>
  <c r="CA25" i="22"/>
  <c r="BW25" i="22" s="1"/>
  <c r="T25" i="22"/>
  <c r="BI26" i="22"/>
  <c r="BJ26" i="22"/>
  <c r="AK26" i="22"/>
  <c r="AL26" i="22"/>
  <c r="AM26" i="22"/>
  <c r="BZ26" i="22"/>
  <c r="BV26" i="22"/>
  <c r="CA26" i="22"/>
  <c r="BW26" i="22" s="1"/>
  <c r="T26" i="22"/>
  <c r="BI27" i="22"/>
  <c r="BJ27" i="22"/>
  <c r="AK27" i="22"/>
  <c r="AL27" i="22"/>
  <c r="AM27" i="22"/>
  <c r="BZ27" i="22"/>
  <c r="BV27" i="22"/>
  <c r="CA27" i="22"/>
  <c r="BW27" i="22" s="1"/>
  <c r="T27" i="22"/>
  <c r="BI28" i="22"/>
  <c r="BJ28" i="22"/>
  <c r="AK28" i="22"/>
  <c r="AL28" i="22"/>
  <c r="AM28" i="22"/>
  <c r="BZ28" i="22"/>
  <c r="BV28" i="22"/>
  <c r="CA28" i="22"/>
  <c r="BW28" i="22" s="1"/>
  <c r="T28" i="22"/>
  <c r="BI29" i="22"/>
  <c r="BJ29" i="22"/>
  <c r="AK29" i="22"/>
  <c r="AL29" i="22"/>
  <c r="AM29" i="22"/>
  <c r="BZ29" i="22"/>
  <c r="BV29" i="22"/>
  <c r="CA29" i="22"/>
  <c r="BW29" i="22" s="1"/>
  <c r="T29" i="22"/>
  <c r="BI30" i="22"/>
  <c r="BJ30" i="22"/>
  <c r="AK30" i="22"/>
  <c r="AL30" i="22"/>
  <c r="AM30" i="22"/>
  <c r="BZ30" i="22"/>
  <c r="BV30" i="22"/>
  <c r="CA30" i="22"/>
  <c r="BW30" i="22" s="1"/>
  <c r="T30" i="22"/>
  <c r="BI31" i="22"/>
  <c r="BJ31" i="22"/>
  <c r="AK31" i="22"/>
  <c r="AL31" i="22"/>
  <c r="AM31" i="22"/>
  <c r="AN31" i="22"/>
  <c r="AO31" i="22" s="1"/>
  <c r="BA31" i="22" s="1"/>
  <c r="BB31" i="22" s="1"/>
  <c r="BH31" i="22" s="1"/>
  <c r="BK31" i="22" s="1"/>
  <c r="BZ31" i="22"/>
  <c r="BV31" i="22"/>
  <c r="CA31" i="22"/>
  <c r="BW31" i="22" s="1"/>
  <c r="T31" i="22"/>
  <c r="BI32" i="22"/>
  <c r="BJ32" i="22"/>
  <c r="AK32" i="22"/>
  <c r="AL32" i="22"/>
  <c r="AM32" i="22"/>
  <c r="BZ32" i="22"/>
  <c r="BV32" i="22"/>
  <c r="CA32" i="22"/>
  <c r="BW32" i="22" s="1"/>
  <c r="T32" i="22"/>
  <c r="BI33" i="22"/>
  <c r="BJ33" i="22"/>
  <c r="AK33" i="22"/>
  <c r="AL33" i="22"/>
  <c r="AM33" i="22"/>
  <c r="BZ33" i="22"/>
  <c r="BV33" i="22"/>
  <c r="CA33" i="22"/>
  <c r="BW33" i="22" s="1"/>
  <c r="T33" i="22"/>
  <c r="BI34" i="22"/>
  <c r="BJ34" i="22"/>
  <c r="AK34" i="22"/>
  <c r="AL34" i="22"/>
  <c r="AM34" i="22"/>
  <c r="BZ34" i="22"/>
  <c r="BV34" i="22"/>
  <c r="CA34" i="22"/>
  <c r="BW34" i="22"/>
  <c r="T34" i="22"/>
  <c r="BI35" i="22"/>
  <c r="BJ35" i="22"/>
  <c r="AK35" i="22"/>
  <c r="AL35" i="22"/>
  <c r="AM35" i="22"/>
  <c r="AN35" i="22"/>
  <c r="AO35" i="22" s="1"/>
  <c r="BA35" i="22" s="1"/>
  <c r="BB35" i="22"/>
  <c r="BH35" i="22"/>
  <c r="BK35" i="22" s="1"/>
  <c r="BZ35" i="22"/>
  <c r="BV35" i="22"/>
  <c r="CA35" i="22"/>
  <c r="BW35" i="22"/>
  <c r="T35" i="22"/>
  <c r="BI36" i="22"/>
  <c r="BJ36" i="22"/>
  <c r="AK36" i="22"/>
  <c r="AL36" i="22"/>
  <c r="AM36" i="22"/>
  <c r="AN36" i="22"/>
  <c r="AO36" i="22" s="1"/>
  <c r="BA36" i="22" s="1"/>
  <c r="BB36" i="22" s="1"/>
  <c r="BH36" i="22" s="1"/>
  <c r="BK36" i="22" s="1"/>
  <c r="BZ36" i="22"/>
  <c r="BV36" i="22"/>
  <c r="CA36" i="22"/>
  <c r="BW36" i="22" s="1"/>
  <c r="T36" i="22"/>
  <c r="BI37" i="22"/>
  <c r="BJ37" i="22"/>
  <c r="AK37" i="22"/>
  <c r="AL37" i="22"/>
  <c r="AM37" i="22"/>
  <c r="BZ37" i="22"/>
  <c r="BV37" i="22"/>
  <c r="CA37" i="22"/>
  <c r="BW37" i="22" s="1"/>
  <c r="T37" i="22"/>
  <c r="BI38" i="22"/>
  <c r="BJ38" i="22"/>
  <c r="AK38" i="22"/>
  <c r="AL38" i="22"/>
  <c r="AM38" i="22"/>
  <c r="BZ38" i="22"/>
  <c r="BV38" i="22"/>
  <c r="CA38" i="22"/>
  <c r="BW38" i="22"/>
  <c r="T38" i="22"/>
  <c r="BI39" i="22"/>
  <c r="BJ39" i="22"/>
  <c r="AK39" i="22"/>
  <c r="AL39" i="22"/>
  <c r="AM39" i="22"/>
  <c r="BZ39" i="22"/>
  <c r="BV39" i="22"/>
  <c r="CA39" i="22"/>
  <c r="BW39" i="22" s="1"/>
  <c r="T39" i="22"/>
  <c r="BI40" i="22"/>
  <c r="BJ40" i="22"/>
  <c r="AK40" i="22"/>
  <c r="AL40" i="22"/>
  <c r="AM40" i="22"/>
  <c r="BZ40" i="22"/>
  <c r="BV40" i="22"/>
  <c r="CA40" i="22"/>
  <c r="BW40" i="22"/>
  <c r="T40" i="22"/>
  <c r="BI41" i="22"/>
  <c r="BJ41" i="22"/>
  <c r="AK41" i="22"/>
  <c r="AL41" i="22"/>
  <c r="AM41" i="22"/>
  <c r="BZ41" i="22"/>
  <c r="BV41" i="22" s="1"/>
  <c r="CA41" i="22"/>
  <c r="BW41" i="22"/>
  <c r="T41" i="22"/>
  <c r="BI42" i="22"/>
  <c r="BJ42" i="22"/>
  <c r="AK42" i="22"/>
  <c r="AL42" i="22"/>
  <c r="AM42" i="22"/>
  <c r="BZ42" i="22"/>
  <c r="BV42" i="22"/>
  <c r="CA42" i="22"/>
  <c r="BW42" i="22"/>
  <c r="T42" i="22"/>
  <c r="BI43" i="22"/>
  <c r="BJ43" i="22"/>
  <c r="AK43" i="22"/>
  <c r="AL43" i="22"/>
  <c r="AM43" i="22"/>
  <c r="BZ43" i="22"/>
  <c r="BV43" i="22"/>
  <c r="CA43" i="22"/>
  <c r="BW43" i="22" s="1"/>
  <c r="T43" i="22"/>
  <c r="BI44" i="22"/>
  <c r="BJ44" i="22"/>
  <c r="AK44" i="22"/>
  <c r="AL44" i="22"/>
  <c r="AM44" i="22"/>
  <c r="BZ44" i="22"/>
  <c r="BV44" i="22"/>
  <c r="CA44" i="22"/>
  <c r="BW44" i="22"/>
  <c r="T44" i="22"/>
  <c r="BY45" i="22"/>
  <c r="BU45" i="22"/>
  <c r="BZ45" i="22"/>
  <c r="BV45" i="22"/>
  <c r="CA45" i="22"/>
  <c r="BW45" i="22" s="1"/>
  <c r="T45" i="22"/>
  <c r="BY46" i="22"/>
  <c r="BU46" i="22" s="1"/>
  <c r="BZ46" i="22"/>
  <c r="BV46" i="22"/>
  <c r="CA46" i="22"/>
  <c r="BW46" i="22" s="1"/>
  <c r="T46" i="22"/>
  <c r="BY47" i="22"/>
  <c r="BU47" i="22" s="1"/>
  <c r="BZ47" i="22"/>
  <c r="BV47" i="22"/>
  <c r="CA47" i="22"/>
  <c r="BW47" i="22" s="1"/>
  <c r="T47" i="22"/>
  <c r="BY48" i="22"/>
  <c r="BU48" i="22" s="1"/>
  <c r="BZ48" i="22"/>
  <c r="BV48" i="22"/>
  <c r="CA48" i="22"/>
  <c r="BW48" i="22"/>
  <c r="T48" i="22"/>
  <c r="BY49" i="22"/>
  <c r="BU49" i="22"/>
  <c r="BZ49" i="22"/>
  <c r="BV49" i="22"/>
  <c r="CA49" i="22"/>
  <c r="BW49" i="22" s="1"/>
  <c r="T49" i="22"/>
  <c r="BI9" i="59"/>
  <c r="BJ9" i="59"/>
  <c r="AK9" i="59"/>
  <c r="AL9" i="59"/>
  <c r="AM9" i="59"/>
  <c r="BZ9" i="59"/>
  <c r="BV9" i="59" s="1"/>
  <c r="CA9" i="59"/>
  <c r="BW9" i="59" s="1"/>
  <c r="T9" i="59"/>
  <c r="BI10" i="59"/>
  <c r="BJ10" i="59"/>
  <c r="AK10" i="59"/>
  <c r="AL10" i="59"/>
  <c r="AM10" i="59"/>
  <c r="BZ10" i="59"/>
  <c r="BV10" i="59" s="1"/>
  <c r="CA10" i="59"/>
  <c r="BW10" i="59" s="1"/>
  <c r="T10" i="59"/>
  <c r="BI11" i="59"/>
  <c r="BJ11" i="59"/>
  <c r="AK11" i="59"/>
  <c r="AL11" i="59"/>
  <c r="AM11" i="59"/>
  <c r="BZ11" i="59"/>
  <c r="BV11" i="59" s="1"/>
  <c r="CA11" i="59"/>
  <c r="BW11" i="59" s="1"/>
  <c r="T11" i="59"/>
  <c r="BI12" i="59"/>
  <c r="BJ12" i="59"/>
  <c r="AK12" i="59"/>
  <c r="AL12" i="59"/>
  <c r="AM12" i="59"/>
  <c r="BZ12" i="59"/>
  <c r="BV12" i="59" s="1"/>
  <c r="CA12" i="59"/>
  <c r="BW12" i="59" s="1"/>
  <c r="T12" i="59"/>
  <c r="BI13" i="59"/>
  <c r="BJ13" i="59"/>
  <c r="AK13" i="59"/>
  <c r="AL13" i="59"/>
  <c r="AM13" i="59"/>
  <c r="BZ13" i="59"/>
  <c r="BV13" i="59" s="1"/>
  <c r="CA13" i="59"/>
  <c r="BW13" i="59" s="1"/>
  <c r="T13" i="59"/>
  <c r="BI14" i="59"/>
  <c r="BJ14" i="59"/>
  <c r="AK14" i="59"/>
  <c r="AL14" i="59"/>
  <c r="AM14" i="59"/>
  <c r="BZ14" i="59"/>
  <c r="BV14" i="59" s="1"/>
  <c r="CA14" i="59"/>
  <c r="BW14" i="59" s="1"/>
  <c r="T14" i="59"/>
  <c r="BI15" i="59"/>
  <c r="BJ15" i="59"/>
  <c r="AK15" i="59"/>
  <c r="AL15" i="59"/>
  <c r="AM15" i="59"/>
  <c r="BZ15" i="59"/>
  <c r="BV15" i="59" s="1"/>
  <c r="CA15" i="59"/>
  <c r="BW15" i="59" s="1"/>
  <c r="T15" i="59"/>
  <c r="BZ16" i="59"/>
  <c r="BV16" i="59" s="1"/>
  <c r="CA16" i="59"/>
  <c r="BW16" i="59" s="1"/>
  <c r="T16" i="59"/>
  <c r="BY17" i="59"/>
  <c r="BU17" i="59" s="1"/>
  <c r="BZ17" i="59"/>
  <c r="BV17" i="59" s="1"/>
  <c r="CA17" i="59"/>
  <c r="BW17" i="59" s="1"/>
  <c r="T17" i="59"/>
  <c r="BY18" i="59"/>
  <c r="BU18" i="59" s="1"/>
  <c r="BZ18" i="59"/>
  <c r="BV18" i="59" s="1"/>
  <c r="CA18" i="59"/>
  <c r="BW18" i="59" s="1"/>
  <c r="T18" i="59"/>
  <c r="BY19" i="59"/>
  <c r="BU19" i="59"/>
  <c r="BZ19" i="59"/>
  <c r="BV19" i="59" s="1"/>
  <c r="CA19" i="59"/>
  <c r="BW19" i="59"/>
  <c r="T19" i="59"/>
  <c r="BY20" i="59"/>
  <c r="BU20" i="59"/>
  <c r="BZ20" i="59"/>
  <c r="BV20" i="59"/>
  <c r="CA20" i="59"/>
  <c r="BW20" i="59"/>
  <c r="T20" i="59"/>
  <c r="BY21" i="59"/>
  <c r="BU21" i="59" s="1"/>
  <c r="BZ21" i="59"/>
  <c r="BV21" i="59"/>
  <c r="CA21" i="59"/>
  <c r="BW21" i="59" s="1"/>
  <c r="T21" i="59"/>
  <c r="BY22" i="59"/>
  <c r="BU22" i="59" s="1"/>
  <c r="BZ22" i="59"/>
  <c r="BV22" i="59"/>
  <c r="CA22" i="59"/>
  <c r="BW22" i="59" s="1"/>
  <c r="T22" i="59"/>
  <c r="BY23" i="59"/>
  <c r="BU23" i="59"/>
  <c r="BZ23" i="59"/>
  <c r="BV23" i="59" s="1"/>
  <c r="CA23" i="59"/>
  <c r="BW23" i="59"/>
  <c r="BX23" i="59" s="1"/>
  <c r="O23" i="59" s="1"/>
  <c r="T23" i="59"/>
  <c r="BY24" i="59"/>
  <c r="BU24" i="59"/>
  <c r="BZ24" i="59"/>
  <c r="BV24" i="59"/>
  <c r="CA24" i="59"/>
  <c r="BW24" i="59"/>
  <c r="T24" i="59"/>
  <c r="BY25" i="59"/>
  <c r="BU25" i="59" s="1"/>
  <c r="BZ25" i="59"/>
  <c r="BV25" i="59"/>
  <c r="CA25" i="59"/>
  <c r="BW25" i="59" s="1"/>
  <c r="T25" i="59"/>
  <c r="BY26" i="59"/>
  <c r="BU26" i="59" s="1"/>
  <c r="BZ26" i="59"/>
  <c r="BV26" i="59"/>
  <c r="CA26" i="59"/>
  <c r="BW26" i="59" s="1"/>
  <c r="T26" i="59"/>
  <c r="BY27" i="59"/>
  <c r="BU27" i="59"/>
  <c r="BZ27" i="59"/>
  <c r="BV27" i="59" s="1"/>
  <c r="CA27" i="59"/>
  <c r="BW27" i="59"/>
  <c r="T27" i="59"/>
  <c r="BY28" i="59"/>
  <c r="BU28" i="59"/>
  <c r="BZ28" i="59"/>
  <c r="BV28" i="59"/>
  <c r="CA28" i="59"/>
  <c r="BW28" i="59"/>
  <c r="T28" i="59"/>
  <c r="BY29" i="59"/>
  <c r="BU29" i="59" s="1"/>
  <c r="BZ29" i="59"/>
  <c r="BV29" i="59" s="1"/>
  <c r="CA29" i="59"/>
  <c r="BW29" i="59" s="1"/>
  <c r="T29" i="59"/>
  <c r="BY30" i="59"/>
  <c r="BU30" i="59" s="1"/>
  <c r="BZ30" i="59"/>
  <c r="BV30" i="59"/>
  <c r="CA30" i="59"/>
  <c r="BW30" i="59" s="1"/>
  <c r="T30" i="59"/>
  <c r="BY31" i="59"/>
  <c r="BU31" i="59"/>
  <c r="BZ31" i="59"/>
  <c r="BV31" i="59" s="1"/>
  <c r="CA31" i="59"/>
  <c r="BW31" i="59"/>
  <c r="T31" i="59"/>
  <c r="BY32" i="59"/>
  <c r="BU32" i="59"/>
  <c r="BZ32" i="59"/>
  <c r="BV32" i="59" s="1"/>
  <c r="CA32" i="59"/>
  <c r="BW32" i="59"/>
  <c r="T32" i="59"/>
  <c r="BY33" i="59"/>
  <c r="BU33" i="59" s="1"/>
  <c r="BZ33" i="59"/>
  <c r="BV33" i="59" s="1"/>
  <c r="CA33" i="59"/>
  <c r="BW33" i="59" s="1"/>
  <c r="T33" i="59"/>
  <c r="BY34" i="59"/>
  <c r="BU34" i="59"/>
  <c r="BZ34" i="59"/>
  <c r="BV34" i="59"/>
  <c r="CA34" i="59"/>
  <c r="BW34" i="59" s="1"/>
  <c r="T34" i="59"/>
  <c r="BY35" i="59"/>
  <c r="BU35" i="59"/>
  <c r="BZ35" i="59"/>
  <c r="BV35" i="59"/>
  <c r="CA35" i="59"/>
  <c r="BW35" i="59" s="1"/>
  <c r="BX35" i="59"/>
  <c r="O35" i="59" s="1"/>
  <c r="T35" i="59"/>
  <c r="BY36" i="59"/>
  <c r="BU36" i="59" s="1"/>
  <c r="BZ36" i="59"/>
  <c r="BV36" i="59"/>
  <c r="CA36" i="59"/>
  <c r="BW36" i="59" s="1"/>
  <c r="T36" i="59"/>
  <c r="BY37" i="59"/>
  <c r="BU37" i="59"/>
  <c r="BZ37" i="59"/>
  <c r="BV37" i="59"/>
  <c r="CA37" i="59"/>
  <c r="BW37" i="59"/>
  <c r="T37" i="59"/>
  <c r="BY38" i="59"/>
  <c r="BU38" i="59"/>
  <c r="BZ38" i="59"/>
  <c r="BV38" i="59" s="1"/>
  <c r="CA38" i="59"/>
  <c r="BW38" i="59"/>
  <c r="T38" i="59"/>
  <c r="BY39" i="59"/>
  <c r="BU39" i="59" s="1"/>
  <c r="BZ39" i="59"/>
  <c r="BV39" i="59" s="1"/>
  <c r="CA39" i="59"/>
  <c r="BW39" i="59"/>
  <c r="T39" i="59"/>
  <c r="BY40" i="59"/>
  <c r="BU40" i="59" s="1"/>
  <c r="BZ40" i="59"/>
  <c r="BV40" i="59"/>
  <c r="CA40" i="59"/>
  <c r="BW40" i="59" s="1"/>
  <c r="T40" i="59"/>
  <c r="BY41" i="59"/>
  <c r="BU41" i="59"/>
  <c r="BZ41" i="59"/>
  <c r="BV41" i="59" s="1"/>
  <c r="CA41" i="59"/>
  <c r="BW41" i="59"/>
  <c r="T41" i="59"/>
  <c r="BY42" i="59"/>
  <c r="BU42" i="59"/>
  <c r="BZ42" i="59"/>
  <c r="BV42" i="59" s="1"/>
  <c r="CA42" i="59"/>
  <c r="BW42" i="59"/>
  <c r="T42" i="59"/>
  <c r="BY43" i="59"/>
  <c r="BU43" i="59"/>
  <c r="BZ43" i="59"/>
  <c r="BV43" i="59" s="1"/>
  <c r="CA43" i="59"/>
  <c r="BW43" i="59" s="1"/>
  <c r="T43" i="59"/>
  <c r="BY44" i="59"/>
  <c r="BU44" i="59" s="1"/>
  <c r="BZ44" i="59"/>
  <c r="BV44" i="59"/>
  <c r="CA44" i="59"/>
  <c r="BW44" i="59" s="1"/>
  <c r="T44" i="59"/>
  <c r="BY45" i="59"/>
  <c r="BU45" i="59" s="1"/>
  <c r="BZ45" i="59"/>
  <c r="BV45" i="59"/>
  <c r="CA45" i="59"/>
  <c r="BW45" i="59"/>
  <c r="T45" i="59"/>
  <c r="BY46" i="59"/>
  <c r="BU46" i="59"/>
  <c r="BZ46" i="59"/>
  <c r="BV46" i="59" s="1"/>
  <c r="CA46" i="59"/>
  <c r="BW46" i="59"/>
  <c r="T46" i="59"/>
  <c r="BY47" i="59"/>
  <c r="BU47" i="59" s="1"/>
  <c r="BZ47" i="59"/>
  <c r="BV47" i="59"/>
  <c r="CA47" i="59"/>
  <c r="BW47" i="59"/>
  <c r="T47" i="59"/>
  <c r="BY48" i="59"/>
  <c r="BU48" i="59" s="1"/>
  <c r="BZ48" i="59"/>
  <c r="BV48" i="59"/>
  <c r="CA48" i="59"/>
  <c r="BW48" i="59" s="1"/>
  <c r="T48" i="59"/>
  <c r="I13" i="24"/>
  <c r="E8" i="3" s="1"/>
  <c r="I21" i="24"/>
  <c r="I35" i="24"/>
  <c r="E10" i="3" s="1"/>
  <c r="I45" i="24"/>
  <c r="I41" i="24"/>
  <c r="I46" i="24" s="1"/>
  <c r="E11" i="3" s="1"/>
  <c r="I54" i="24"/>
  <c r="I58" i="24"/>
  <c r="I65" i="24"/>
  <c r="I109" i="24"/>
  <c r="I105" i="24"/>
  <c r="I101" i="24"/>
  <c r="I95" i="24"/>
  <c r="I91" i="24"/>
  <c r="I87" i="24"/>
  <c r="I83" i="24"/>
  <c r="I79" i="24"/>
  <c r="I75" i="24"/>
  <c r="I71" i="24"/>
  <c r="I59" i="24"/>
  <c r="O178" i="24"/>
  <c r="O119" i="24" s="1"/>
  <c r="M178" i="24"/>
  <c r="K178" i="24"/>
  <c r="K119" i="24" s="1"/>
  <c r="I178" i="24"/>
  <c r="I119" i="24" s="1"/>
  <c r="D9" i="8" s="1"/>
  <c r="K144" i="24"/>
  <c r="M144" i="24"/>
  <c r="O144" i="24"/>
  <c r="K149" i="24"/>
  <c r="M149" i="24"/>
  <c r="O149" i="24"/>
  <c r="K154" i="24"/>
  <c r="M154" i="24"/>
  <c r="O154" i="24"/>
  <c r="K159" i="24"/>
  <c r="M159" i="24"/>
  <c r="O159" i="24"/>
  <c r="Q159" i="24" s="1"/>
  <c r="G164" i="24"/>
  <c r="I164" i="24"/>
  <c r="K164" i="24"/>
  <c r="M164" i="24"/>
  <c r="O164" i="24"/>
  <c r="K169" i="24"/>
  <c r="M169" i="24"/>
  <c r="O169" i="24"/>
  <c r="I174" i="24"/>
  <c r="K174" i="24"/>
  <c r="M174" i="24"/>
  <c r="O174" i="24"/>
  <c r="Q172" i="24"/>
  <c r="K177" i="24"/>
  <c r="K118" i="24" s="1"/>
  <c r="M177" i="24"/>
  <c r="M118" i="24" s="1"/>
  <c r="O177" i="24"/>
  <c r="O118" i="24" s="1"/>
  <c r="H16" i="3" s="1"/>
  <c r="Q173" i="24"/>
  <c r="Q168" i="24"/>
  <c r="Q167" i="24"/>
  <c r="Q163" i="24"/>
  <c r="Q162" i="24"/>
  <c r="AD11" i="22"/>
  <c r="AD10" i="22"/>
  <c r="AD12" i="22"/>
  <c r="AD13" i="22"/>
  <c r="AD14" i="22"/>
  <c r="AD15" i="22"/>
  <c r="AD16" i="22"/>
  <c r="AD17" i="22"/>
  <c r="AD18" i="22"/>
  <c r="AD19" i="22"/>
  <c r="AD20" i="22"/>
  <c r="AD21" i="22"/>
  <c r="AD22" i="22"/>
  <c r="AD23" i="22"/>
  <c r="AD24" i="22"/>
  <c r="AD25" i="22"/>
  <c r="AD26" i="22"/>
  <c r="AD27" i="22"/>
  <c r="AD28" i="22"/>
  <c r="AD29" i="22"/>
  <c r="AD30" i="22"/>
  <c r="AD31" i="22"/>
  <c r="AD32" i="22"/>
  <c r="AD33" i="22"/>
  <c r="AD34" i="22"/>
  <c r="AD35" i="22"/>
  <c r="AD36" i="22"/>
  <c r="AD37" i="22"/>
  <c r="AD38" i="22"/>
  <c r="AD39" i="22"/>
  <c r="AD40" i="22"/>
  <c r="AD41" i="22"/>
  <c r="AD42" i="22"/>
  <c r="AD43" i="22"/>
  <c r="AD44" i="22"/>
  <c r="AD45" i="22"/>
  <c r="AD46" i="22"/>
  <c r="AD47" i="22"/>
  <c r="AD48" i="22"/>
  <c r="AD49" i="22"/>
  <c r="AG11" i="22"/>
  <c r="AG10" i="22"/>
  <c r="AG12" i="22"/>
  <c r="AG13" i="22"/>
  <c r="AG14" i="22"/>
  <c r="AG15" i="22"/>
  <c r="AG16" i="22"/>
  <c r="AG17" i="22"/>
  <c r="AG18" i="22"/>
  <c r="AG19" i="22"/>
  <c r="AG20" i="22"/>
  <c r="AG21" i="22"/>
  <c r="AG22" i="22"/>
  <c r="AG23" i="22"/>
  <c r="AG24" i="22"/>
  <c r="AG25" i="22"/>
  <c r="AG26" i="22"/>
  <c r="AG27" i="22"/>
  <c r="AG28" i="22"/>
  <c r="AG29" i="22"/>
  <c r="AG30" i="22"/>
  <c r="AG31" i="22"/>
  <c r="AG32" i="22"/>
  <c r="AG33" i="22"/>
  <c r="AG34" i="22"/>
  <c r="AG35" i="22"/>
  <c r="AG36" i="22"/>
  <c r="AG37" i="22"/>
  <c r="AG38" i="22"/>
  <c r="AG39" i="22"/>
  <c r="AG40" i="22"/>
  <c r="AG41" i="22"/>
  <c r="AG42" i="22"/>
  <c r="AG43" i="22"/>
  <c r="AG44" i="22"/>
  <c r="AG45" i="22"/>
  <c r="AG46" i="22"/>
  <c r="AG47" i="22"/>
  <c r="AG48" i="22"/>
  <c r="AG49" i="22"/>
  <c r="AC51" i="22"/>
  <c r="AI11" i="22"/>
  <c r="AI10" i="22"/>
  <c r="AI12" i="22"/>
  <c r="AI13" i="22"/>
  <c r="AI14" i="22"/>
  <c r="AI15" i="22"/>
  <c r="AI16" i="22"/>
  <c r="AI17" i="22"/>
  <c r="AI18" i="22"/>
  <c r="AI19" i="22"/>
  <c r="AI20" i="22"/>
  <c r="AI21" i="22"/>
  <c r="AI22" i="22"/>
  <c r="AI23" i="22"/>
  <c r="AI24" i="22"/>
  <c r="AI25" i="22"/>
  <c r="AI26" i="22"/>
  <c r="AI27" i="22"/>
  <c r="AI28" i="22"/>
  <c r="AI29" i="22"/>
  <c r="AI30" i="22"/>
  <c r="AI31" i="22"/>
  <c r="AI32" i="22"/>
  <c r="AI33" i="22"/>
  <c r="AI34" i="22"/>
  <c r="AI35" i="22"/>
  <c r="AI36" i="22"/>
  <c r="AI37" i="22"/>
  <c r="AI38" i="22"/>
  <c r="AI39" i="22"/>
  <c r="AI40" i="22"/>
  <c r="AI41" i="22"/>
  <c r="AI42" i="22"/>
  <c r="AI43" i="22"/>
  <c r="AI44" i="22"/>
  <c r="AI45" i="22"/>
  <c r="AI46" i="22"/>
  <c r="AI47" i="22"/>
  <c r="AI48" i="22"/>
  <c r="AI49" i="22"/>
  <c r="AC53" i="22"/>
  <c r="AC55" i="22"/>
  <c r="AC57" i="22"/>
  <c r="BI9" i="58"/>
  <c r="BJ9" i="58"/>
  <c r="AK9" i="58"/>
  <c r="AL9" i="58"/>
  <c r="AM9" i="58"/>
  <c r="BZ9" i="58"/>
  <c r="BV9" i="58" s="1"/>
  <c r="CA9" i="58"/>
  <c r="BW9" i="58" s="1"/>
  <c r="T9" i="58"/>
  <c r="BI10" i="58"/>
  <c r="BJ10" i="58"/>
  <c r="AK10" i="58"/>
  <c r="AL10" i="58"/>
  <c r="AM10" i="58"/>
  <c r="BZ10" i="58"/>
  <c r="BV10" i="58" s="1"/>
  <c r="CA10" i="58"/>
  <c r="BW10" i="58" s="1"/>
  <c r="T10" i="58"/>
  <c r="BI11" i="58"/>
  <c r="BJ11" i="58"/>
  <c r="AK11" i="58"/>
  <c r="AL11" i="58"/>
  <c r="AM11" i="58"/>
  <c r="BZ11" i="58"/>
  <c r="BV11" i="58" s="1"/>
  <c r="CA11" i="58"/>
  <c r="BW11" i="58" s="1"/>
  <c r="T11" i="58"/>
  <c r="BI12" i="58"/>
  <c r="BJ12" i="58"/>
  <c r="AK12" i="58"/>
  <c r="AL12" i="58"/>
  <c r="AM12" i="58"/>
  <c r="BZ12" i="58"/>
  <c r="BV12" i="58" s="1"/>
  <c r="CA12" i="58"/>
  <c r="BW12" i="58" s="1"/>
  <c r="T12" i="58"/>
  <c r="BI13" i="58"/>
  <c r="BJ13" i="58"/>
  <c r="AK13" i="58"/>
  <c r="AL13" i="58"/>
  <c r="AM13" i="58"/>
  <c r="BZ13" i="58"/>
  <c r="BV13" i="58" s="1"/>
  <c r="CA13" i="58"/>
  <c r="BW13" i="58" s="1"/>
  <c r="T13" i="58"/>
  <c r="BI14" i="58"/>
  <c r="BJ14" i="58"/>
  <c r="AK14" i="58"/>
  <c r="AL14" i="58"/>
  <c r="AM14" i="58"/>
  <c r="BZ14" i="58"/>
  <c r="BV14" i="58" s="1"/>
  <c r="CA14" i="58"/>
  <c r="BW14" i="58" s="1"/>
  <c r="T14" i="58"/>
  <c r="BI15" i="58"/>
  <c r="BJ15" i="58"/>
  <c r="AK15" i="58"/>
  <c r="AL15" i="58"/>
  <c r="AM15" i="58"/>
  <c r="BZ15" i="58"/>
  <c r="BV15" i="58" s="1"/>
  <c r="CA15" i="58"/>
  <c r="BW15" i="58" s="1"/>
  <c r="T15" i="58"/>
  <c r="BZ16" i="58"/>
  <c r="BV16" i="58" s="1"/>
  <c r="CA16" i="58"/>
  <c r="BW16" i="58" s="1"/>
  <c r="T16" i="58"/>
  <c r="BZ17" i="58"/>
  <c r="BV17" i="58" s="1"/>
  <c r="CA17" i="58"/>
  <c r="BW17" i="58" s="1"/>
  <c r="T17" i="58"/>
  <c r="BY18" i="58"/>
  <c r="BU18" i="58" s="1"/>
  <c r="BZ18" i="58"/>
  <c r="BV18" i="58" s="1"/>
  <c r="CA18" i="58"/>
  <c r="BW18" i="58" s="1"/>
  <c r="T18" i="58"/>
  <c r="BY19" i="58"/>
  <c r="BU19" i="58"/>
  <c r="BZ19" i="58"/>
  <c r="BV19" i="58" s="1"/>
  <c r="CA19" i="58"/>
  <c r="BW19" i="58"/>
  <c r="T19" i="58"/>
  <c r="BY20" i="58"/>
  <c r="BU20" i="58" s="1"/>
  <c r="BZ20" i="58"/>
  <c r="BV20" i="58"/>
  <c r="CA20" i="58"/>
  <c r="BW20" i="58" s="1"/>
  <c r="T20" i="58"/>
  <c r="BY21" i="58"/>
  <c r="BU21" i="58"/>
  <c r="BZ21" i="58"/>
  <c r="BV21" i="58"/>
  <c r="CA21" i="58"/>
  <c r="BW21" i="58"/>
  <c r="T21" i="58"/>
  <c r="BY22" i="58"/>
  <c r="BU22" i="58"/>
  <c r="BZ22" i="58"/>
  <c r="BV22" i="58"/>
  <c r="CA22" i="58"/>
  <c r="BW22" i="58" s="1"/>
  <c r="T22" i="58"/>
  <c r="BY23" i="58"/>
  <c r="BU23" i="58" s="1"/>
  <c r="BZ23" i="58"/>
  <c r="BV23" i="58"/>
  <c r="CA23" i="58"/>
  <c r="BW23" i="58" s="1"/>
  <c r="T23" i="58"/>
  <c r="BY24" i="58"/>
  <c r="BU24" i="58"/>
  <c r="BZ24" i="58"/>
  <c r="BV24" i="58" s="1"/>
  <c r="CA24" i="58"/>
  <c r="BW24" i="58"/>
  <c r="T24" i="58"/>
  <c r="BY25" i="58"/>
  <c r="BU25" i="58"/>
  <c r="BZ25" i="58"/>
  <c r="BV25" i="58"/>
  <c r="CA25" i="58"/>
  <c r="BW25" i="58" s="1"/>
  <c r="BX25" i="58"/>
  <c r="O25" i="58" s="1"/>
  <c r="T25" i="58"/>
  <c r="BY26" i="58"/>
  <c r="BU26" i="58"/>
  <c r="BZ26" i="58"/>
  <c r="BV26" i="58" s="1"/>
  <c r="CA26" i="58"/>
  <c r="BW26" i="58" s="1"/>
  <c r="T26" i="58"/>
  <c r="BY27" i="58"/>
  <c r="BU27" i="58"/>
  <c r="BZ27" i="58"/>
  <c r="BV27" i="58" s="1"/>
  <c r="CA27" i="58"/>
  <c r="BW27" i="58"/>
  <c r="T27" i="58"/>
  <c r="BY28" i="58"/>
  <c r="BU28" i="58" s="1"/>
  <c r="BZ28" i="58"/>
  <c r="BV28" i="58"/>
  <c r="CA28" i="58"/>
  <c r="BW28" i="58" s="1"/>
  <c r="T28" i="58"/>
  <c r="BY29" i="58"/>
  <c r="BU29" i="58" s="1"/>
  <c r="BZ29" i="58"/>
  <c r="BV29" i="58" s="1"/>
  <c r="CA29" i="58"/>
  <c r="BW29" i="58"/>
  <c r="T29" i="58"/>
  <c r="BY30" i="58"/>
  <c r="BU30" i="58" s="1"/>
  <c r="BZ30" i="58"/>
  <c r="BV30" i="58"/>
  <c r="CA30" i="58"/>
  <c r="BW30" i="58"/>
  <c r="BX30" i="58"/>
  <c r="O30" i="58" s="1"/>
  <c r="R30" i="58" s="1"/>
  <c r="T30" i="58"/>
  <c r="BY31" i="58"/>
  <c r="BU31" i="58" s="1"/>
  <c r="BZ31" i="58"/>
  <c r="BV31" i="58"/>
  <c r="CA31" i="58"/>
  <c r="BW31" i="58" s="1"/>
  <c r="T31" i="58"/>
  <c r="BY32" i="58"/>
  <c r="BU32" i="58"/>
  <c r="BZ32" i="58"/>
  <c r="BV32" i="58" s="1"/>
  <c r="CA32" i="58"/>
  <c r="BW32" i="58"/>
  <c r="T32" i="58"/>
  <c r="BY33" i="58"/>
  <c r="BU33" i="58" s="1"/>
  <c r="BZ33" i="58"/>
  <c r="BV33" i="58" s="1"/>
  <c r="CA33" i="58"/>
  <c r="BW33" i="58"/>
  <c r="T33" i="58"/>
  <c r="BY34" i="58"/>
  <c r="BU34" i="58" s="1"/>
  <c r="BZ34" i="58"/>
  <c r="BV34" i="58"/>
  <c r="CA34" i="58"/>
  <c r="BW34" i="58"/>
  <c r="T34" i="58"/>
  <c r="BY35" i="58"/>
  <c r="BU35" i="58"/>
  <c r="BZ35" i="58"/>
  <c r="BV35" i="58" s="1"/>
  <c r="CA35" i="58"/>
  <c r="BW35" i="58"/>
  <c r="T35" i="58"/>
  <c r="BY36" i="58"/>
  <c r="BU36" i="58" s="1"/>
  <c r="BZ36" i="58"/>
  <c r="BV36" i="58"/>
  <c r="CA36" i="58"/>
  <c r="BW36" i="58" s="1"/>
  <c r="T36" i="58"/>
  <c r="BY37" i="58"/>
  <c r="BU37" i="58"/>
  <c r="BZ37" i="58"/>
  <c r="BV37" i="58"/>
  <c r="CA37" i="58"/>
  <c r="BW37" i="58" s="1"/>
  <c r="T37" i="58"/>
  <c r="BY38" i="58"/>
  <c r="BU38" i="58"/>
  <c r="BZ38" i="58"/>
  <c r="BV38" i="58" s="1"/>
  <c r="CA38" i="58"/>
  <c r="BW38" i="58" s="1"/>
  <c r="BX38" i="58"/>
  <c r="O38" i="58" s="1"/>
  <c r="T38" i="58"/>
  <c r="BY39" i="58"/>
  <c r="BU39" i="58" s="1"/>
  <c r="BZ39" i="58"/>
  <c r="BV39" i="58"/>
  <c r="CA39" i="58"/>
  <c r="BW39" i="58" s="1"/>
  <c r="T39" i="58"/>
  <c r="BY40" i="58"/>
  <c r="BU40" i="58"/>
  <c r="BZ40" i="58"/>
  <c r="BV40" i="58" s="1"/>
  <c r="CA40" i="58"/>
  <c r="BW40" i="58"/>
  <c r="T40" i="58"/>
  <c r="BY41" i="58"/>
  <c r="BU41" i="58"/>
  <c r="BZ41" i="58"/>
  <c r="BV41" i="58"/>
  <c r="CA41" i="58"/>
  <c r="BW41" i="58" s="1"/>
  <c r="BX41" i="58"/>
  <c r="O41" i="58" s="1"/>
  <c r="S41" i="58" s="1"/>
  <c r="T41" i="58"/>
  <c r="BY42" i="58"/>
  <c r="BU42" i="58" s="1"/>
  <c r="BZ42" i="58"/>
  <c r="BV42" i="58" s="1"/>
  <c r="CA42" i="58"/>
  <c r="BW42" i="58"/>
  <c r="T42" i="58"/>
  <c r="BY43" i="58"/>
  <c r="BU43" i="58"/>
  <c r="BZ43" i="58"/>
  <c r="BV43" i="58" s="1"/>
  <c r="CA43" i="58"/>
  <c r="BW43" i="58"/>
  <c r="BX43" i="58" s="1"/>
  <c r="O43" i="58" s="1"/>
  <c r="T43" i="58"/>
  <c r="BY44" i="58"/>
  <c r="BU44" i="58" s="1"/>
  <c r="BZ44" i="58"/>
  <c r="BV44" i="58"/>
  <c r="CA44" i="58"/>
  <c r="BW44" i="58" s="1"/>
  <c r="T44" i="58"/>
  <c r="BY45" i="58"/>
  <c r="BU45" i="58" s="1"/>
  <c r="BZ45" i="58"/>
  <c r="BV45" i="58" s="1"/>
  <c r="CA45" i="58"/>
  <c r="BW45" i="58" s="1"/>
  <c r="T45" i="58"/>
  <c r="BY46" i="58"/>
  <c r="BU46" i="58" s="1"/>
  <c r="BZ46" i="58"/>
  <c r="BV46" i="58" s="1"/>
  <c r="CA46" i="58"/>
  <c r="BW46" i="58"/>
  <c r="T46" i="58"/>
  <c r="BY47" i="58"/>
  <c r="BU47" i="58" s="1"/>
  <c r="BZ47" i="58"/>
  <c r="BV47" i="58"/>
  <c r="CA47" i="58"/>
  <c r="BW47" i="58" s="1"/>
  <c r="T47" i="58"/>
  <c r="BY48" i="58"/>
  <c r="BU48" i="58"/>
  <c r="BZ48" i="58"/>
  <c r="BV48" i="58" s="1"/>
  <c r="CA48" i="58"/>
  <c r="BW48" i="58"/>
  <c r="BX48" i="58" s="1"/>
  <c r="O48" i="58" s="1"/>
  <c r="T48" i="58"/>
  <c r="G101" i="24"/>
  <c r="G109" i="24"/>
  <c r="G105" i="24"/>
  <c r="G95" i="24"/>
  <c r="G91" i="24"/>
  <c r="G87" i="24"/>
  <c r="G83" i="24"/>
  <c r="G79" i="24"/>
  <c r="G75" i="24"/>
  <c r="G71" i="24"/>
  <c r="G13" i="24"/>
  <c r="G21" i="24"/>
  <c r="G35" i="24"/>
  <c r="G45" i="24"/>
  <c r="G41" i="24"/>
  <c r="G54" i="24"/>
  <c r="G58" i="24"/>
  <c r="G59" i="24" s="1"/>
  <c r="G65" i="24"/>
  <c r="G118" i="24"/>
  <c r="P31" i="65" s="1"/>
  <c r="G119" i="24"/>
  <c r="I118" i="24"/>
  <c r="BI9" i="60"/>
  <c r="BJ9" i="60"/>
  <c r="AK9" i="60"/>
  <c r="AL9" i="60"/>
  <c r="AM9" i="60"/>
  <c r="BZ9" i="60"/>
  <c r="BV9" i="60" s="1"/>
  <c r="CA9" i="60"/>
  <c r="BW9" i="60" s="1"/>
  <c r="T9" i="60"/>
  <c r="BI10" i="60"/>
  <c r="BJ10" i="60"/>
  <c r="AK10" i="60"/>
  <c r="AL10" i="60"/>
  <c r="AM10" i="60"/>
  <c r="BZ10" i="60"/>
  <c r="BV10" i="60" s="1"/>
  <c r="CA10" i="60"/>
  <c r="BW10" i="60" s="1"/>
  <c r="T10" i="60"/>
  <c r="BI11" i="60"/>
  <c r="BJ11" i="60"/>
  <c r="AK11" i="60"/>
  <c r="AL11" i="60"/>
  <c r="AM11" i="60"/>
  <c r="BZ11" i="60"/>
  <c r="BV11" i="60" s="1"/>
  <c r="CA11" i="60"/>
  <c r="BW11" i="60" s="1"/>
  <c r="T11" i="60"/>
  <c r="BI12" i="60"/>
  <c r="BJ12" i="60"/>
  <c r="AK12" i="60"/>
  <c r="AL12" i="60"/>
  <c r="AM12" i="60"/>
  <c r="BZ12" i="60"/>
  <c r="BV12" i="60" s="1"/>
  <c r="CA12" i="60"/>
  <c r="BW12" i="60" s="1"/>
  <c r="T12" i="60"/>
  <c r="BI13" i="60"/>
  <c r="BJ13" i="60"/>
  <c r="AK13" i="60"/>
  <c r="AL13" i="60"/>
  <c r="AM13" i="60"/>
  <c r="BZ13" i="60"/>
  <c r="BV13" i="60" s="1"/>
  <c r="CA13" i="60"/>
  <c r="BW13" i="60" s="1"/>
  <c r="T13" i="60"/>
  <c r="BI14" i="60"/>
  <c r="BJ14" i="60"/>
  <c r="AK14" i="60"/>
  <c r="AL14" i="60"/>
  <c r="AM14" i="60"/>
  <c r="BZ14" i="60"/>
  <c r="BV14" i="60" s="1"/>
  <c r="CA14" i="60"/>
  <c r="BW14" i="60" s="1"/>
  <c r="T14" i="60"/>
  <c r="BI15" i="60"/>
  <c r="BJ15" i="60"/>
  <c r="AK15" i="60"/>
  <c r="AL15" i="60"/>
  <c r="AM15" i="60"/>
  <c r="BZ15" i="60"/>
  <c r="BV15" i="60" s="1"/>
  <c r="CA15" i="60"/>
  <c r="BW15" i="60" s="1"/>
  <c r="T15" i="60"/>
  <c r="BZ16" i="60"/>
  <c r="BV16" i="60" s="1"/>
  <c r="CA16" i="60"/>
  <c r="BW16" i="60" s="1"/>
  <c r="T16" i="60"/>
  <c r="BY17" i="60"/>
  <c r="BU17" i="60"/>
  <c r="BZ17" i="60"/>
  <c r="BV17" i="60" s="1"/>
  <c r="CA17" i="60"/>
  <c r="BW17" i="60"/>
  <c r="T17" i="60"/>
  <c r="BY18" i="60"/>
  <c r="BU18" i="60"/>
  <c r="BZ18" i="60"/>
  <c r="BV18" i="60"/>
  <c r="CA18" i="60"/>
  <c r="BW18" i="60" s="1"/>
  <c r="T18" i="60"/>
  <c r="BY19" i="60"/>
  <c r="BU19" i="60"/>
  <c r="BZ19" i="60"/>
  <c r="BV19" i="60" s="1"/>
  <c r="CA19" i="60"/>
  <c r="BW19" i="60"/>
  <c r="T19" i="60"/>
  <c r="BY20" i="60"/>
  <c r="BU20" i="60"/>
  <c r="BZ20" i="60"/>
  <c r="BV20" i="60" s="1"/>
  <c r="CA20" i="60"/>
  <c r="BW20" i="60"/>
  <c r="T20" i="60"/>
  <c r="BY21" i="60"/>
  <c r="BU21" i="60"/>
  <c r="BZ21" i="60"/>
  <c r="BV21" i="60"/>
  <c r="CA21" i="60"/>
  <c r="BW21" i="60" s="1"/>
  <c r="T21" i="60"/>
  <c r="BY22" i="60"/>
  <c r="BU22" i="60" s="1"/>
  <c r="BZ22" i="60"/>
  <c r="BV22" i="60"/>
  <c r="CA22" i="60"/>
  <c r="BW22" i="60"/>
  <c r="T22" i="60"/>
  <c r="BY23" i="60"/>
  <c r="BU23" i="60" s="1"/>
  <c r="BZ23" i="60"/>
  <c r="BV23" i="60"/>
  <c r="CA23" i="60"/>
  <c r="BW23" i="60" s="1"/>
  <c r="T23" i="60"/>
  <c r="BY24" i="60"/>
  <c r="BU24" i="60" s="1"/>
  <c r="BZ24" i="60"/>
  <c r="BV24" i="60"/>
  <c r="CA24" i="60"/>
  <c r="BW24" i="60" s="1"/>
  <c r="T24" i="60"/>
  <c r="BY25" i="60"/>
  <c r="BU25" i="60" s="1"/>
  <c r="BZ25" i="60"/>
  <c r="BV25" i="60"/>
  <c r="CA25" i="60"/>
  <c r="BW25" i="60" s="1"/>
  <c r="T25" i="60"/>
  <c r="BY26" i="60"/>
  <c r="BU26" i="60" s="1"/>
  <c r="BZ26" i="60"/>
  <c r="BV26" i="60" s="1"/>
  <c r="CA26" i="60"/>
  <c r="BW26" i="60" s="1"/>
  <c r="T26" i="60"/>
  <c r="BY27" i="60"/>
  <c r="BU27" i="60"/>
  <c r="BZ27" i="60"/>
  <c r="BV27" i="60" s="1"/>
  <c r="CA27" i="60"/>
  <c r="BW27" i="60" s="1"/>
  <c r="BX27" i="60" s="1"/>
  <c r="O27" i="60" s="1"/>
  <c r="T27" i="60"/>
  <c r="BY28" i="60"/>
  <c r="BU28" i="60" s="1"/>
  <c r="BZ28" i="60"/>
  <c r="BV28" i="60" s="1"/>
  <c r="CA28" i="60"/>
  <c r="BW28" i="60"/>
  <c r="T28" i="60"/>
  <c r="BY29" i="60"/>
  <c r="BU29" i="60" s="1"/>
  <c r="BZ29" i="60"/>
  <c r="BV29" i="60"/>
  <c r="CA29" i="60"/>
  <c r="BW29" i="60"/>
  <c r="BX29" i="60" s="1"/>
  <c r="O29" i="60" s="1"/>
  <c r="T29" i="60"/>
  <c r="BY30" i="60"/>
  <c r="BU30" i="60"/>
  <c r="BZ30" i="60"/>
  <c r="BV30" i="60"/>
  <c r="CA30" i="60"/>
  <c r="BW30" i="60" s="1"/>
  <c r="T30" i="60"/>
  <c r="BY31" i="60"/>
  <c r="BU31" i="60"/>
  <c r="BZ31" i="60"/>
  <c r="BV31" i="60"/>
  <c r="CA31" i="60"/>
  <c r="BW31" i="60" s="1"/>
  <c r="T31" i="60"/>
  <c r="BY32" i="60"/>
  <c r="BU32" i="60" s="1"/>
  <c r="BZ32" i="60"/>
  <c r="BV32" i="60" s="1"/>
  <c r="CA32" i="60"/>
  <c r="BW32" i="60"/>
  <c r="T32" i="60"/>
  <c r="BY33" i="60"/>
  <c r="BU33" i="60"/>
  <c r="BZ33" i="60"/>
  <c r="BV33" i="60" s="1"/>
  <c r="CA33" i="60"/>
  <c r="BW33" i="60" s="1"/>
  <c r="T33" i="60"/>
  <c r="BY34" i="60"/>
  <c r="BU34" i="60"/>
  <c r="BZ34" i="60"/>
  <c r="BV34" i="60"/>
  <c r="CA34" i="60"/>
  <c r="BW34" i="60" s="1"/>
  <c r="BX34" i="60" s="1"/>
  <c r="O34" i="60" s="1"/>
  <c r="T34" i="60"/>
  <c r="BY35" i="60"/>
  <c r="BU35" i="60" s="1"/>
  <c r="BZ35" i="60"/>
  <c r="BV35" i="60" s="1"/>
  <c r="CA35" i="60"/>
  <c r="BW35" i="60"/>
  <c r="T35" i="60"/>
  <c r="BY36" i="60"/>
  <c r="BU36" i="60"/>
  <c r="BZ36" i="60"/>
  <c r="BV36" i="60" s="1"/>
  <c r="CA36" i="60"/>
  <c r="BW36" i="60" s="1"/>
  <c r="BX36" i="60" s="1"/>
  <c r="O36" i="60" s="1"/>
  <c r="T36" i="60"/>
  <c r="BY37" i="60"/>
  <c r="BU37" i="60"/>
  <c r="BZ37" i="60"/>
  <c r="BV37" i="60"/>
  <c r="CA37" i="60"/>
  <c r="BW37" i="60" s="1"/>
  <c r="BX37" i="60" s="1"/>
  <c r="O37" i="60" s="1"/>
  <c r="T37" i="60"/>
  <c r="BY38" i="60"/>
  <c r="BU38" i="60"/>
  <c r="BZ38" i="60"/>
  <c r="BV38" i="60" s="1"/>
  <c r="CA38" i="60"/>
  <c r="BW38" i="60"/>
  <c r="T38" i="60"/>
  <c r="BY39" i="60"/>
  <c r="BU39" i="60"/>
  <c r="BZ39" i="60"/>
  <c r="BV39" i="60" s="1"/>
  <c r="CA39" i="60"/>
  <c r="BW39" i="60" s="1"/>
  <c r="T39" i="60"/>
  <c r="BY40" i="60"/>
  <c r="BU40" i="60" s="1"/>
  <c r="BZ40" i="60"/>
  <c r="BV40" i="60"/>
  <c r="CA40" i="60"/>
  <c r="BW40" i="60"/>
  <c r="T40" i="60"/>
  <c r="BY41" i="60"/>
  <c r="BU41" i="60" s="1"/>
  <c r="BZ41" i="60"/>
  <c r="BV41" i="60"/>
  <c r="CA41" i="60"/>
  <c r="BW41" i="60"/>
  <c r="T41" i="60"/>
  <c r="BY42" i="60"/>
  <c r="BU42" i="60"/>
  <c r="BZ42" i="60"/>
  <c r="BV42" i="60"/>
  <c r="CA42" i="60"/>
  <c r="BW42" i="60" s="1"/>
  <c r="T42" i="60"/>
  <c r="BY43" i="60"/>
  <c r="BU43" i="60" s="1"/>
  <c r="BZ43" i="60"/>
  <c r="BV43" i="60"/>
  <c r="CA43" i="60"/>
  <c r="BW43" i="60" s="1"/>
  <c r="T43" i="60"/>
  <c r="BY44" i="60"/>
  <c r="BU44" i="60" s="1"/>
  <c r="BZ44" i="60"/>
  <c r="BV44" i="60"/>
  <c r="CA44" i="60"/>
  <c r="BW44" i="60"/>
  <c r="T44" i="60"/>
  <c r="BY45" i="60"/>
  <c r="BU45" i="60"/>
  <c r="BZ45" i="60"/>
  <c r="BV45" i="60" s="1"/>
  <c r="CA45" i="60"/>
  <c r="BW45" i="60"/>
  <c r="T45" i="60"/>
  <c r="BY46" i="60"/>
  <c r="BU46" i="60" s="1"/>
  <c r="BZ46" i="60"/>
  <c r="BV46" i="60"/>
  <c r="CA46" i="60"/>
  <c r="BW46" i="60"/>
  <c r="T46" i="60"/>
  <c r="BY47" i="60"/>
  <c r="BU47" i="60"/>
  <c r="BZ47" i="60"/>
  <c r="BV47" i="60"/>
  <c r="CA47" i="60"/>
  <c r="BW47" i="60"/>
  <c r="BX47" i="60"/>
  <c r="O47" i="60" s="1"/>
  <c r="T47" i="60"/>
  <c r="U47" i="60"/>
  <c r="BY48" i="60"/>
  <c r="BU48" i="60"/>
  <c r="BZ48" i="60"/>
  <c r="BV48" i="60" s="1"/>
  <c r="CA48" i="60"/>
  <c r="BW48" i="60"/>
  <c r="T48" i="60"/>
  <c r="K101" i="24"/>
  <c r="K109" i="24"/>
  <c r="K105" i="24"/>
  <c r="K95" i="24"/>
  <c r="K91" i="24"/>
  <c r="K87" i="24"/>
  <c r="K83" i="24"/>
  <c r="K79" i="24"/>
  <c r="K75" i="24"/>
  <c r="K71" i="24"/>
  <c r="K13" i="24"/>
  <c r="F8" i="3" s="1"/>
  <c r="K21" i="24"/>
  <c r="K35" i="24"/>
  <c r="F10" i="3" s="1"/>
  <c r="K45" i="24"/>
  <c r="K41" i="24"/>
  <c r="K54" i="24"/>
  <c r="K58" i="24"/>
  <c r="K65" i="24"/>
  <c r="BI9" i="61"/>
  <c r="BJ9" i="61"/>
  <c r="AK9" i="61"/>
  <c r="AL9" i="61"/>
  <c r="AM9" i="61"/>
  <c r="BZ9" i="61"/>
  <c r="BV9" i="61" s="1"/>
  <c r="CA9" i="61"/>
  <c r="BW9" i="61" s="1"/>
  <c r="T9" i="61"/>
  <c r="BI10" i="61"/>
  <c r="BJ10" i="61"/>
  <c r="AK10" i="61"/>
  <c r="AL10" i="61"/>
  <c r="AM10" i="61"/>
  <c r="BZ10" i="61"/>
  <c r="BV10" i="61" s="1"/>
  <c r="CA10" i="61"/>
  <c r="BW10" i="61" s="1"/>
  <c r="T10" i="61"/>
  <c r="BI11" i="61"/>
  <c r="BJ11" i="61"/>
  <c r="AK11" i="61"/>
  <c r="AL11" i="61"/>
  <c r="AM11" i="61"/>
  <c r="BZ11" i="61"/>
  <c r="BV11" i="61" s="1"/>
  <c r="CA11" i="61"/>
  <c r="BW11" i="61" s="1"/>
  <c r="T11" i="61"/>
  <c r="BI12" i="61"/>
  <c r="BJ12" i="61"/>
  <c r="AK12" i="61"/>
  <c r="AL12" i="61"/>
  <c r="AM12" i="61"/>
  <c r="BZ12" i="61"/>
  <c r="BV12" i="61" s="1"/>
  <c r="CA12" i="61"/>
  <c r="BW12" i="61" s="1"/>
  <c r="T12" i="61"/>
  <c r="BI13" i="61"/>
  <c r="BJ13" i="61"/>
  <c r="AK13" i="61"/>
  <c r="AL13" i="61"/>
  <c r="AM13" i="61"/>
  <c r="BZ13" i="61"/>
  <c r="BV13" i="61" s="1"/>
  <c r="CA13" i="61"/>
  <c r="BW13" i="61" s="1"/>
  <c r="T13" i="61"/>
  <c r="BI14" i="61"/>
  <c r="BJ14" i="61"/>
  <c r="AK14" i="61"/>
  <c r="AL14" i="61"/>
  <c r="AM14" i="61"/>
  <c r="BZ14" i="61"/>
  <c r="BV14" i="61" s="1"/>
  <c r="CA14" i="61"/>
  <c r="BW14" i="61" s="1"/>
  <c r="T14" i="61"/>
  <c r="AU62" i="61" s="1"/>
  <c r="AU64" i="61" s="1"/>
  <c r="AU66" i="61" s="1"/>
  <c r="AU68" i="61" s="1"/>
  <c r="AU70" i="61" s="1"/>
  <c r="BI15" i="61"/>
  <c r="BJ15" i="61"/>
  <c r="AK15" i="61"/>
  <c r="AL15" i="61"/>
  <c r="AM15" i="61"/>
  <c r="BZ15" i="61"/>
  <c r="BV15" i="61" s="1"/>
  <c r="CA15" i="61"/>
  <c r="BW15" i="61" s="1"/>
  <c r="T15" i="61"/>
  <c r="BZ16" i="61"/>
  <c r="BV16" i="61" s="1"/>
  <c r="CA16" i="61"/>
  <c r="BW16" i="61" s="1"/>
  <c r="T16" i="61"/>
  <c r="BY17" i="61"/>
  <c r="BU17" i="61"/>
  <c r="BZ17" i="61"/>
  <c r="BV17" i="61" s="1"/>
  <c r="CA17" i="61"/>
  <c r="BW17" i="61" s="1"/>
  <c r="T17" i="61"/>
  <c r="BY18" i="61"/>
  <c r="BU18" i="61" s="1"/>
  <c r="BZ18" i="61"/>
  <c r="BV18" i="61" s="1"/>
  <c r="CA18" i="61"/>
  <c r="BW18" i="61"/>
  <c r="T18" i="61"/>
  <c r="BY19" i="61"/>
  <c r="BU19" i="61" s="1"/>
  <c r="BZ19" i="61"/>
  <c r="BV19" i="61"/>
  <c r="CA19" i="61"/>
  <c r="BW19" i="61"/>
  <c r="BX19" i="61" s="1"/>
  <c r="O19" i="61" s="1"/>
  <c r="T19" i="61"/>
  <c r="BY20" i="61"/>
  <c r="BU20" i="61"/>
  <c r="BZ20" i="61"/>
  <c r="BV20" i="61" s="1"/>
  <c r="CA20" i="61"/>
  <c r="BW20" i="61"/>
  <c r="T20" i="61"/>
  <c r="BY21" i="61"/>
  <c r="BU21" i="61" s="1"/>
  <c r="BZ21" i="61"/>
  <c r="BV21" i="61" s="1"/>
  <c r="CA21" i="61"/>
  <c r="BW21" i="61"/>
  <c r="BX21" i="61"/>
  <c r="O21" i="61" s="1"/>
  <c r="T21" i="61"/>
  <c r="BY22" i="61"/>
  <c r="BU22" i="61" s="1"/>
  <c r="BZ22" i="61"/>
  <c r="BV22" i="61" s="1"/>
  <c r="CA22" i="61"/>
  <c r="BW22" i="61" s="1"/>
  <c r="T22" i="61"/>
  <c r="BY23" i="61"/>
  <c r="BU23" i="61"/>
  <c r="BZ23" i="61"/>
  <c r="BV23" i="61" s="1"/>
  <c r="CA23" i="61"/>
  <c r="BW23" i="61" s="1"/>
  <c r="T23" i="61"/>
  <c r="BY24" i="61"/>
  <c r="BU24" i="61"/>
  <c r="BZ24" i="61"/>
  <c r="BV24" i="61" s="1"/>
  <c r="CA24" i="61"/>
  <c r="BW24" i="61"/>
  <c r="T24" i="61"/>
  <c r="BY25" i="61"/>
  <c r="BU25" i="61"/>
  <c r="BZ25" i="61"/>
  <c r="BV25" i="61" s="1"/>
  <c r="CA25" i="61"/>
  <c r="BW25" i="61" s="1"/>
  <c r="T25" i="61"/>
  <c r="BY26" i="61"/>
  <c r="BU26" i="61"/>
  <c r="BZ26" i="61"/>
  <c r="BV26" i="61"/>
  <c r="CA26" i="61"/>
  <c r="BW26" i="61" s="1"/>
  <c r="T26" i="61"/>
  <c r="BY27" i="61"/>
  <c r="BU27" i="61"/>
  <c r="BZ27" i="61"/>
  <c r="BV27" i="61"/>
  <c r="CA27" i="61"/>
  <c r="BW27" i="61"/>
  <c r="T27" i="61"/>
  <c r="BY28" i="61"/>
  <c r="BU28" i="61" s="1"/>
  <c r="BZ28" i="61"/>
  <c r="BV28" i="61"/>
  <c r="CA28" i="61"/>
  <c r="BW28" i="61"/>
  <c r="T28" i="61"/>
  <c r="BY29" i="61"/>
  <c r="BU29" i="61" s="1"/>
  <c r="BZ29" i="61"/>
  <c r="BV29" i="61"/>
  <c r="CA29" i="61"/>
  <c r="BW29" i="61"/>
  <c r="BX29" i="61"/>
  <c r="O29" i="61" s="1"/>
  <c r="T29" i="61"/>
  <c r="BY30" i="61"/>
  <c r="BU30" i="61"/>
  <c r="BZ30" i="61"/>
  <c r="BV30" i="61" s="1"/>
  <c r="CA30" i="61"/>
  <c r="BW30" i="61" s="1"/>
  <c r="T30" i="61"/>
  <c r="BY31" i="61"/>
  <c r="BU31" i="61"/>
  <c r="BZ31" i="61"/>
  <c r="BV31" i="61" s="1"/>
  <c r="CA31" i="61"/>
  <c r="BW31" i="61"/>
  <c r="T31" i="61"/>
  <c r="BY32" i="61"/>
  <c r="BU32" i="61" s="1"/>
  <c r="BZ32" i="61"/>
  <c r="BV32" i="61"/>
  <c r="CA32" i="61"/>
  <c r="BW32" i="61" s="1"/>
  <c r="T32" i="61"/>
  <c r="BY33" i="61"/>
  <c r="BU33" i="61" s="1"/>
  <c r="BZ33" i="61"/>
  <c r="BV33" i="61"/>
  <c r="CA33" i="61"/>
  <c r="BW33" i="61" s="1"/>
  <c r="T33" i="61"/>
  <c r="BY34" i="61"/>
  <c r="BU34" i="61" s="1"/>
  <c r="BZ34" i="61"/>
  <c r="BV34" i="61" s="1"/>
  <c r="CA34" i="61"/>
  <c r="BW34" i="61"/>
  <c r="T34" i="61"/>
  <c r="BY35" i="61"/>
  <c r="BU35" i="61"/>
  <c r="BZ35" i="61"/>
  <c r="BV35" i="61" s="1"/>
  <c r="CA35" i="61"/>
  <c r="BW35" i="61"/>
  <c r="T35" i="61"/>
  <c r="BY36" i="61"/>
  <c r="BU36" i="61" s="1"/>
  <c r="BZ36" i="61"/>
  <c r="BV36" i="61" s="1"/>
  <c r="CA36" i="61"/>
  <c r="BW36" i="61" s="1"/>
  <c r="T36" i="61"/>
  <c r="BY37" i="61"/>
  <c r="BU37" i="61"/>
  <c r="BZ37" i="61"/>
  <c r="BV37" i="61"/>
  <c r="CA37" i="61"/>
  <c r="BW37" i="61" s="1"/>
  <c r="T37" i="61"/>
  <c r="BY38" i="61"/>
  <c r="BU38" i="61"/>
  <c r="BZ38" i="61"/>
  <c r="BV38" i="61" s="1"/>
  <c r="CA38" i="61"/>
  <c r="BW38" i="61" s="1"/>
  <c r="T38" i="61"/>
  <c r="BY39" i="61"/>
  <c r="BU39" i="61"/>
  <c r="BZ39" i="61"/>
  <c r="BV39" i="61"/>
  <c r="CA39" i="61"/>
  <c r="BW39" i="61"/>
  <c r="BX39" i="61"/>
  <c r="O39" i="61" s="1"/>
  <c r="Q39" i="61"/>
  <c r="T39" i="61"/>
  <c r="BY40" i="61"/>
  <c r="BU40" i="61" s="1"/>
  <c r="BZ40" i="61"/>
  <c r="BV40" i="61"/>
  <c r="CA40" i="61"/>
  <c r="BW40" i="61" s="1"/>
  <c r="BX40" i="61"/>
  <c r="O40" i="61" s="1"/>
  <c r="T40" i="61"/>
  <c r="BY41" i="61"/>
  <c r="BU41" i="61" s="1"/>
  <c r="BZ41" i="61"/>
  <c r="BV41" i="61"/>
  <c r="CA41" i="61"/>
  <c r="BW41" i="61"/>
  <c r="T41" i="61"/>
  <c r="BY42" i="61"/>
  <c r="BU42" i="61" s="1"/>
  <c r="BZ42" i="61"/>
  <c r="BV42" i="61" s="1"/>
  <c r="CA42" i="61"/>
  <c r="BW42" i="61"/>
  <c r="T42" i="61"/>
  <c r="BY43" i="61"/>
  <c r="BU43" i="61"/>
  <c r="BZ43" i="61"/>
  <c r="BV43" i="61" s="1"/>
  <c r="CA43" i="61"/>
  <c r="BW43" i="61"/>
  <c r="T43" i="61"/>
  <c r="BY44" i="61"/>
  <c r="BU44" i="61" s="1"/>
  <c r="BZ44" i="61"/>
  <c r="BV44" i="61" s="1"/>
  <c r="CA44" i="61"/>
  <c r="BW44" i="61" s="1"/>
  <c r="T44" i="61"/>
  <c r="BY45" i="61"/>
  <c r="BU45" i="61"/>
  <c r="BZ45" i="61"/>
  <c r="BV45" i="61"/>
  <c r="CA45" i="61"/>
  <c r="BW45" i="61" s="1"/>
  <c r="T45" i="61"/>
  <c r="BY46" i="61"/>
  <c r="BU46" i="61"/>
  <c r="BZ46" i="61"/>
  <c r="BV46" i="61" s="1"/>
  <c r="CA46" i="61"/>
  <c r="BW46" i="61" s="1"/>
  <c r="T46" i="61"/>
  <c r="BY47" i="61"/>
  <c r="BU47" i="61"/>
  <c r="BZ47" i="61"/>
  <c r="BV47" i="61"/>
  <c r="CA47" i="61"/>
  <c r="BW47" i="61"/>
  <c r="BX47" i="61"/>
  <c r="O47" i="61" s="1"/>
  <c r="Q47" i="61"/>
  <c r="T47" i="61"/>
  <c r="BY48" i="61"/>
  <c r="BU48" i="61" s="1"/>
  <c r="BZ48" i="61"/>
  <c r="BV48" i="61"/>
  <c r="CA48" i="61"/>
  <c r="BW48" i="61" s="1"/>
  <c r="T48" i="61"/>
  <c r="M101" i="24"/>
  <c r="M109" i="24"/>
  <c r="M105" i="24"/>
  <c r="M95" i="24"/>
  <c r="M91" i="24"/>
  <c r="M87" i="24"/>
  <c r="M83" i="24"/>
  <c r="M79" i="24"/>
  <c r="M75" i="24"/>
  <c r="M71" i="24"/>
  <c r="M13" i="24"/>
  <c r="M21" i="24"/>
  <c r="M35" i="24"/>
  <c r="G10" i="3" s="1"/>
  <c r="M45" i="24"/>
  <c r="M41" i="24"/>
  <c r="M46" i="24" s="1"/>
  <c r="G11" i="3" s="1"/>
  <c r="M54" i="24"/>
  <c r="M58" i="24"/>
  <c r="M65" i="24"/>
  <c r="M119" i="24"/>
  <c r="BI9" i="62"/>
  <c r="BJ9" i="62"/>
  <c r="AK9" i="62"/>
  <c r="AL9" i="62"/>
  <c r="AM9" i="62"/>
  <c r="BZ9" i="62"/>
  <c r="BV9" i="62" s="1"/>
  <c r="CA9" i="62"/>
  <c r="BW9" i="62" s="1"/>
  <c r="T9" i="62"/>
  <c r="BI10" i="62"/>
  <c r="BJ10" i="62"/>
  <c r="AK10" i="62"/>
  <c r="AL10" i="62"/>
  <c r="AM10" i="62"/>
  <c r="BZ10" i="62"/>
  <c r="BV10" i="62" s="1"/>
  <c r="CA10" i="62"/>
  <c r="BW10" i="62" s="1"/>
  <c r="T10" i="62"/>
  <c r="BI11" i="62"/>
  <c r="BJ11" i="62"/>
  <c r="AK11" i="62"/>
  <c r="AL11" i="62"/>
  <c r="AM11" i="62"/>
  <c r="BZ11" i="62"/>
  <c r="BV11" i="62" s="1"/>
  <c r="CA11" i="62"/>
  <c r="BW11" i="62" s="1"/>
  <c r="T11" i="62"/>
  <c r="BI12" i="62"/>
  <c r="BJ12" i="62"/>
  <c r="AK12" i="62"/>
  <c r="AL12" i="62"/>
  <c r="AM12" i="62"/>
  <c r="BZ12" i="62"/>
  <c r="BV12" i="62" s="1"/>
  <c r="CA12" i="62"/>
  <c r="BW12" i="62" s="1"/>
  <c r="T12" i="62"/>
  <c r="BI13" i="62"/>
  <c r="BJ13" i="62"/>
  <c r="AK13" i="62"/>
  <c r="AL13" i="62"/>
  <c r="AM13" i="62"/>
  <c r="BZ13" i="62"/>
  <c r="BV13" i="62" s="1"/>
  <c r="CA13" i="62"/>
  <c r="BW13" i="62" s="1"/>
  <c r="T13" i="62"/>
  <c r="BI14" i="62"/>
  <c r="BJ14" i="62"/>
  <c r="AK14" i="62"/>
  <c r="AL14" i="62"/>
  <c r="AM14" i="62"/>
  <c r="BZ14" i="62"/>
  <c r="BV14" i="62" s="1"/>
  <c r="CA14" i="62"/>
  <c r="BW14" i="62" s="1"/>
  <c r="T14" i="62"/>
  <c r="BI15" i="62"/>
  <c r="BJ15" i="62"/>
  <c r="AK15" i="62"/>
  <c r="AL15" i="62"/>
  <c r="AM15" i="62"/>
  <c r="BZ15" i="62"/>
  <c r="BV15" i="62" s="1"/>
  <c r="CA15" i="62"/>
  <c r="BW15" i="62" s="1"/>
  <c r="T15" i="62"/>
  <c r="BZ16" i="62"/>
  <c r="BV16" i="62" s="1"/>
  <c r="CA16" i="62"/>
  <c r="BW16" i="62" s="1"/>
  <c r="T16" i="62"/>
  <c r="BY17" i="62"/>
  <c r="BU17" i="62" s="1"/>
  <c r="BZ17" i="62"/>
  <c r="BV17" i="62" s="1"/>
  <c r="CA17" i="62"/>
  <c r="BW17" i="62" s="1"/>
  <c r="T17" i="62"/>
  <c r="BY18" i="62"/>
  <c r="BU18" i="62" s="1"/>
  <c r="BZ18" i="62"/>
  <c r="BV18" i="62"/>
  <c r="CA18" i="62"/>
  <c r="BW18" i="62" s="1"/>
  <c r="T18" i="62"/>
  <c r="BY19" i="62"/>
  <c r="BU19" i="62"/>
  <c r="BZ19" i="62"/>
  <c r="BV19" i="62" s="1"/>
  <c r="CA19" i="62"/>
  <c r="BW19" i="62" s="1"/>
  <c r="T19" i="62"/>
  <c r="BY20" i="62"/>
  <c r="BU20" i="62" s="1"/>
  <c r="BZ20" i="62"/>
  <c r="BV20" i="62" s="1"/>
  <c r="CA20" i="62"/>
  <c r="BW20" i="62" s="1"/>
  <c r="T20" i="62"/>
  <c r="BY21" i="62"/>
  <c r="BU21" i="62" s="1"/>
  <c r="BZ21" i="62"/>
  <c r="BV21" i="62" s="1"/>
  <c r="CA21" i="62"/>
  <c r="BW21" i="62" s="1"/>
  <c r="T21" i="62"/>
  <c r="BY22" i="62"/>
  <c r="BU22" i="62" s="1"/>
  <c r="BZ22" i="62"/>
  <c r="BV22" i="62"/>
  <c r="CA22" i="62"/>
  <c r="BW22" i="62" s="1"/>
  <c r="T22" i="62"/>
  <c r="BY23" i="62"/>
  <c r="BU23" i="62" s="1"/>
  <c r="BZ23" i="62"/>
  <c r="BV23" i="62" s="1"/>
  <c r="CA23" i="62"/>
  <c r="BW23" i="62" s="1"/>
  <c r="BX23" i="62" s="1"/>
  <c r="O23" i="62" s="1"/>
  <c r="T23" i="62"/>
  <c r="BY24" i="62"/>
  <c r="BU24" i="62" s="1"/>
  <c r="BZ24" i="62"/>
  <c r="BV24" i="62" s="1"/>
  <c r="CA24" i="62"/>
  <c r="BW24" i="62"/>
  <c r="T24" i="62"/>
  <c r="BY25" i="62"/>
  <c r="BU25" i="62" s="1"/>
  <c r="BZ25" i="62"/>
  <c r="BV25" i="62" s="1"/>
  <c r="CA25" i="62"/>
  <c r="BW25" i="62" s="1"/>
  <c r="T25" i="62"/>
  <c r="BY26" i="62"/>
  <c r="BU26" i="62" s="1"/>
  <c r="BZ26" i="62"/>
  <c r="BV26" i="62" s="1"/>
  <c r="CA26" i="62"/>
  <c r="BW26" i="62" s="1"/>
  <c r="T26" i="62"/>
  <c r="BY27" i="62"/>
  <c r="BU27" i="62" s="1"/>
  <c r="BZ27" i="62"/>
  <c r="BV27" i="62"/>
  <c r="CA27" i="62"/>
  <c r="BW27" i="62" s="1"/>
  <c r="BX27" i="62" s="1"/>
  <c r="O27" i="62" s="1"/>
  <c r="T27" i="62"/>
  <c r="BY28" i="62"/>
  <c r="BU28" i="62"/>
  <c r="BZ28" i="62"/>
  <c r="BV28" i="62" s="1"/>
  <c r="CA28" i="62"/>
  <c r="BW28" i="62" s="1"/>
  <c r="T28" i="62"/>
  <c r="BY29" i="62"/>
  <c r="BU29" i="62" s="1"/>
  <c r="BZ29" i="62"/>
  <c r="BV29" i="62" s="1"/>
  <c r="CA29" i="62"/>
  <c r="BW29" i="62" s="1"/>
  <c r="T29" i="62"/>
  <c r="BY30" i="62"/>
  <c r="BU30" i="62" s="1"/>
  <c r="BZ30" i="62"/>
  <c r="BV30" i="62" s="1"/>
  <c r="CA30" i="62"/>
  <c r="BW30" i="62" s="1"/>
  <c r="T30" i="62"/>
  <c r="BY31" i="62"/>
  <c r="BU31" i="62"/>
  <c r="BZ31" i="62"/>
  <c r="BV31" i="62" s="1"/>
  <c r="CA31" i="62"/>
  <c r="BW31" i="62"/>
  <c r="T31" i="62"/>
  <c r="BY32" i="62"/>
  <c r="BU32" i="62" s="1"/>
  <c r="BZ32" i="62"/>
  <c r="BV32" i="62"/>
  <c r="CA32" i="62"/>
  <c r="BW32" i="62" s="1"/>
  <c r="T32" i="62"/>
  <c r="BY33" i="62"/>
  <c r="BU33" i="62" s="1"/>
  <c r="BZ33" i="62"/>
  <c r="BV33" i="62"/>
  <c r="CA33" i="62"/>
  <c r="BW33" i="62" s="1"/>
  <c r="T33" i="62"/>
  <c r="BY34" i="62"/>
  <c r="BU34" i="62" s="1"/>
  <c r="BZ34" i="62"/>
  <c r="BV34" i="62"/>
  <c r="CA34" i="62"/>
  <c r="BW34" i="62" s="1"/>
  <c r="T34" i="62"/>
  <c r="BY35" i="62"/>
  <c r="BU35" i="62" s="1"/>
  <c r="BZ35" i="62"/>
  <c r="BV35" i="62"/>
  <c r="CA35" i="62"/>
  <c r="BW35" i="62" s="1"/>
  <c r="T35" i="62"/>
  <c r="BY36" i="62"/>
  <c r="BU36" i="62" s="1"/>
  <c r="BZ36" i="62"/>
  <c r="BV36" i="62"/>
  <c r="CA36" i="62"/>
  <c r="BW36" i="62" s="1"/>
  <c r="T36" i="62"/>
  <c r="BY37" i="62"/>
  <c r="BU37" i="62" s="1"/>
  <c r="BZ37" i="62"/>
  <c r="BV37" i="62"/>
  <c r="CA37" i="62"/>
  <c r="BW37" i="62" s="1"/>
  <c r="T37" i="62"/>
  <c r="BY38" i="62"/>
  <c r="BU38" i="62" s="1"/>
  <c r="BZ38" i="62"/>
  <c r="BV38" i="62"/>
  <c r="CA38" i="62"/>
  <c r="BW38" i="62" s="1"/>
  <c r="T38" i="62"/>
  <c r="BY39" i="62"/>
  <c r="BU39" i="62" s="1"/>
  <c r="BZ39" i="62"/>
  <c r="BV39" i="62"/>
  <c r="CA39" i="62"/>
  <c r="BW39" i="62" s="1"/>
  <c r="T39" i="62"/>
  <c r="BY40" i="62"/>
  <c r="BU40" i="62" s="1"/>
  <c r="BZ40" i="62"/>
  <c r="BV40" i="62"/>
  <c r="CA40" i="62"/>
  <c r="BW40" i="62" s="1"/>
  <c r="T40" i="62"/>
  <c r="BY41" i="62"/>
  <c r="BU41" i="62" s="1"/>
  <c r="BZ41" i="62"/>
  <c r="BV41" i="62"/>
  <c r="CA41" i="62"/>
  <c r="BW41" i="62" s="1"/>
  <c r="T41" i="62"/>
  <c r="BY42" i="62"/>
  <c r="BU42" i="62" s="1"/>
  <c r="BZ42" i="62"/>
  <c r="BV42" i="62"/>
  <c r="CA42" i="62"/>
  <c r="BW42" i="62" s="1"/>
  <c r="T42" i="62"/>
  <c r="BY43" i="62"/>
  <c r="BU43" i="62" s="1"/>
  <c r="BZ43" i="62"/>
  <c r="BV43" i="62"/>
  <c r="CA43" i="62"/>
  <c r="BW43" i="62" s="1"/>
  <c r="T43" i="62"/>
  <c r="BY44" i="62"/>
  <c r="BU44" i="62" s="1"/>
  <c r="BZ44" i="62"/>
  <c r="BV44" i="62"/>
  <c r="CA44" i="62"/>
  <c r="BW44" i="62" s="1"/>
  <c r="T44" i="62"/>
  <c r="BY45" i="62"/>
  <c r="BU45" i="62" s="1"/>
  <c r="BZ45" i="62"/>
  <c r="BV45" i="62"/>
  <c r="CA45" i="62"/>
  <c r="BW45" i="62" s="1"/>
  <c r="T45" i="62"/>
  <c r="BY46" i="62"/>
  <c r="BU46" i="62" s="1"/>
  <c r="BZ46" i="62"/>
  <c r="BV46" i="62"/>
  <c r="CA46" i="62"/>
  <c r="BW46" i="62" s="1"/>
  <c r="T46" i="62"/>
  <c r="BY47" i="62"/>
  <c r="BU47" i="62"/>
  <c r="BZ47" i="62"/>
  <c r="BV47" i="62" s="1"/>
  <c r="CA47" i="62"/>
  <c r="BW47" i="62"/>
  <c r="T47" i="62"/>
  <c r="BY48" i="62"/>
  <c r="BU48" i="62"/>
  <c r="BZ48" i="62"/>
  <c r="BV48" i="62" s="1"/>
  <c r="CA48" i="62"/>
  <c r="BW48" i="62"/>
  <c r="T48" i="62"/>
  <c r="O101" i="24"/>
  <c r="O109" i="24"/>
  <c r="O105" i="24"/>
  <c r="O95" i="24"/>
  <c r="O91" i="24"/>
  <c r="O87" i="24"/>
  <c r="O83" i="24"/>
  <c r="O79" i="24"/>
  <c r="O75" i="24"/>
  <c r="O71" i="24"/>
  <c r="O13" i="24"/>
  <c r="H8" i="3" s="1"/>
  <c r="O21" i="24"/>
  <c r="O35" i="24"/>
  <c r="O45" i="24"/>
  <c r="O41" i="24"/>
  <c r="O54" i="24"/>
  <c r="O58" i="24"/>
  <c r="O65" i="24"/>
  <c r="H14" i="3" s="1"/>
  <c r="D14" i="3"/>
  <c r="E14" i="3"/>
  <c r="F14" i="3"/>
  <c r="G14" i="3"/>
  <c r="A8" i="42"/>
  <c r="A10" i="42"/>
  <c r="H34" i="4"/>
  <c r="H35" i="4"/>
  <c r="H36" i="4"/>
  <c r="H37" i="4"/>
  <c r="H38" i="4"/>
  <c r="A8" i="67"/>
  <c r="C8" i="67"/>
  <c r="J8" i="67"/>
  <c r="A10" i="67"/>
  <c r="C10" i="67"/>
  <c r="J10" i="67"/>
  <c r="A11" i="67"/>
  <c r="C11" i="67"/>
  <c r="J11" i="67"/>
  <c r="A12" i="67"/>
  <c r="C12" i="67"/>
  <c r="J12" i="67"/>
  <c r="A13" i="67"/>
  <c r="C13" i="67"/>
  <c r="J13" i="67"/>
  <c r="A14" i="67"/>
  <c r="C14" i="67"/>
  <c r="J14" i="67"/>
  <c r="A15" i="67"/>
  <c r="C15" i="67"/>
  <c r="J15" i="67"/>
  <c r="A8" i="66"/>
  <c r="C8" i="66"/>
  <c r="J8" i="66"/>
  <c r="A10" i="66"/>
  <c r="C10" i="66"/>
  <c r="J10" i="66"/>
  <c r="A11" i="66"/>
  <c r="C11" i="66"/>
  <c r="J11" i="66"/>
  <c r="A12" i="66"/>
  <c r="C12" i="66"/>
  <c r="J12" i="66"/>
  <c r="A13" i="66"/>
  <c r="C13" i="66"/>
  <c r="J13" i="66"/>
  <c r="A14" i="66"/>
  <c r="C14" i="66"/>
  <c r="J14" i="66"/>
  <c r="A15" i="66"/>
  <c r="C15" i="66"/>
  <c r="J15" i="66"/>
  <c r="A8" i="65"/>
  <c r="C8" i="65"/>
  <c r="J8" i="65"/>
  <c r="A10" i="65"/>
  <c r="C10" i="65"/>
  <c r="J10" i="65"/>
  <c r="A11" i="65"/>
  <c r="C11" i="65"/>
  <c r="J11" i="65"/>
  <c r="A12" i="65"/>
  <c r="C12" i="65"/>
  <c r="J12" i="65"/>
  <c r="A13" i="65"/>
  <c r="C13" i="65"/>
  <c r="J13" i="65"/>
  <c r="A14" i="65"/>
  <c r="C14" i="65"/>
  <c r="J14" i="65"/>
  <c r="A15" i="65"/>
  <c r="C15" i="65"/>
  <c r="J15" i="65"/>
  <c r="A8" i="64"/>
  <c r="C8" i="64"/>
  <c r="J8" i="64"/>
  <c r="A10" i="64"/>
  <c r="C10" i="64"/>
  <c r="J10" i="64"/>
  <c r="A11" i="64"/>
  <c r="C11" i="64"/>
  <c r="J11" i="64"/>
  <c r="A12" i="64"/>
  <c r="C12" i="64"/>
  <c r="J12" i="64"/>
  <c r="A13" i="64"/>
  <c r="C13" i="64"/>
  <c r="J13" i="64"/>
  <c r="A14" i="64"/>
  <c r="C14" i="64"/>
  <c r="J14" i="64"/>
  <c r="A15" i="64"/>
  <c r="C15" i="64"/>
  <c r="J15" i="64"/>
  <c r="J10" i="22"/>
  <c r="F8" i="42" s="1"/>
  <c r="K10" i="22"/>
  <c r="H8" i="42" s="1"/>
  <c r="J8" i="42"/>
  <c r="C10" i="42"/>
  <c r="J11" i="22"/>
  <c r="F10" i="42" s="1"/>
  <c r="K11" i="22"/>
  <c r="H10" i="42" s="1"/>
  <c r="J10" i="42"/>
  <c r="A11" i="42"/>
  <c r="C11" i="42"/>
  <c r="J11" i="42"/>
  <c r="A12" i="42"/>
  <c r="C12" i="42"/>
  <c r="J12" i="42"/>
  <c r="A13" i="42"/>
  <c r="C13" i="42"/>
  <c r="J13" i="42"/>
  <c r="A14" i="42"/>
  <c r="C14" i="42"/>
  <c r="J14" i="42"/>
  <c r="A15" i="42"/>
  <c r="C15" i="42"/>
  <c r="J15" i="42"/>
  <c r="Q10" i="24"/>
  <c r="Q11" i="24"/>
  <c r="Q12" i="24"/>
  <c r="D8" i="3"/>
  <c r="Q16" i="24"/>
  <c r="Q17" i="24"/>
  <c r="Q18" i="24"/>
  <c r="Q19" i="24"/>
  <c r="Q20" i="24"/>
  <c r="D9" i="3"/>
  <c r="E9" i="3"/>
  <c r="F9" i="3"/>
  <c r="G9" i="3"/>
  <c r="H9" i="3"/>
  <c r="Q24" i="24"/>
  <c r="Q25" i="24"/>
  <c r="Q26" i="24"/>
  <c r="Q27" i="24"/>
  <c r="Q28" i="24"/>
  <c r="Q29" i="24"/>
  <c r="Q30" i="24"/>
  <c r="Q31" i="24"/>
  <c r="Q32" i="24"/>
  <c r="Q33" i="24"/>
  <c r="Q34" i="24"/>
  <c r="P21" i="66"/>
  <c r="P21" i="42"/>
  <c r="H10" i="3"/>
  <c r="Q39" i="24"/>
  <c r="Q40" i="24"/>
  <c r="Q43" i="24"/>
  <c r="Q44" i="24"/>
  <c r="Q45" i="24"/>
  <c r="Q52" i="24"/>
  <c r="Q53" i="24"/>
  <c r="D12" i="3"/>
  <c r="E12" i="3"/>
  <c r="F12" i="3"/>
  <c r="G12" i="3"/>
  <c r="H12" i="3"/>
  <c r="Q56" i="24"/>
  <c r="Q57" i="24"/>
  <c r="P26" i="42"/>
  <c r="F13" i="3"/>
  <c r="G13" i="3"/>
  <c r="H13" i="3"/>
  <c r="M59" i="24"/>
  <c r="O59" i="24"/>
  <c r="Q62" i="24"/>
  <c r="Q63" i="24"/>
  <c r="Q64" i="24"/>
  <c r="P27" i="66"/>
  <c r="Q69" i="24"/>
  <c r="Q70" i="24"/>
  <c r="Q73" i="24"/>
  <c r="Q74" i="24"/>
  <c r="Q77" i="24"/>
  <c r="Q78" i="24"/>
  <c r="Q79" i="24"/>
  <c r="Q81" i="24"/>
  <c r="Q83" i="24" s="1"/>
  <c r="Q82" i="24"/>
  <c r="Q85" i="24"/>
  <c r="Q86" i="24"/>
  <c r="Q89" i="24"/>
  <c r="Q90" i="24"/>
  <c r="Q91" i="24" s="1"/>
  <c r="Q93" i="24"/>
  <c r="Q94" i="24"/>
  <c r="Q95" i="24"/>
  <c r="Q99" i="24"/>
  <c r="Q100" i="24"/>
  <c r="Q103" i="24"/>
  <c r="Q104" i="24"/>
  <c r="Q107" i="24"/>
  <c r="Q108" i="24"/>
  <c r="Q138" i="24"/>
  <c r="Q142" i="24"/>
  <c r="Q143" i="24"/>
  <c r="Q144" i="24"/>
  <c r="Q147" i="24"/>
  <c r="Q148" i="24"/>
  <c r="Q149" i="24"/>
  <c r="Q152" i="24"/>
  <c r="Q153" i="24"/>
  <c r="Q154" i="24"/>
  <c r="Q157" i="24"/>
  <c r="Q158" i="24"/>
  <c r="E16" i="3"/>
  <c r="F16" i="3"/>
  <c r="K179" i="24"/>
  <c r="J9" i="62"/>
  <c r="K9" i="62"/>
  <c r="AD9" i="62"/>
  <c r="AG9" i="62"/>
  <c r="AI9" i="62"/>
  <c r="BO9" i="62"/>
  <c r="BR9" i="62" s="1"/>
  <c r="BS9" i="62" s="1"/>
  <c r="BP9" i="62"/>
  <c r="BQ9" i="62"/>
  <c r="J10" i="62"/>
  <c r="K10" i="62"/>
  <c r="AD10" i="62"/>
  <c r="AG10" i="62"/>
  <c r="AI10" i="62"/>
  <c r="BO10" i="62"/>
  <c r="BP10" i="62"/>
  <c r="BQ10" i="62"/>
  <c r="J11" i="62"/>
  <c r="K11" i="62"/>
  <c r="AD11" i="62"/>
  <c r="AG11" i="62"/>
  <c r="AI11" i="62"/>
  <c r="BO11" i="62"/>
  <c r="BP11" i="62"/>
  <c r="BQ11" i="62"/>
  <c r="BR11" i="62"/>
  <c r="BS11" i="62" s="1"/>
  <c r="J12" i="62"/>
  <c r="K12" i="62"/>
  <c r="AD12" i="62"/>
  <c r="AG12" i="62"/>
  <c r="AI12" i="62"/>
  <c r="BO12" i="62"/>
  <c r="BP12" i="62"/>
  <c r="BQ12" i="62"/>
  <c r="J13" i="62"/>
  <c r="K13" i="62"/>
  <c r="AD13" i="62"/>
  <c r="AG13" i="62"/>
  <c r="AI13" i="62"/>
  <c r="BO13" i="62"/>
  <c r="BP13" i="62"/>
  <c r="BQ13" i="62"/>
  <c r="BR13" i="62" s="1"/>
  <c r="BS13" i="62" s="1"/>
  <c r="J14" i="62"/>
  <c r="K14" i="62"/>
  <c r="AD14" i="62"/>
  <c r="AG14" i="62"/>
  <c r="AI14" i="62"/>
  <c r="BO14" i="62"/>
  <c r="BR14" i="62" s="1"/>
  <c r="BS14" i="62" s="1"/>
  <c r="BP14" i="62"/>
  <c r="BQ14" i="62"/>
  <c r="J15" i="62"/>
  <c r="K15" i="62"/>
  <c r="AD15" i="62"/>
  <c r="AG15" i="62"/>
  <c r="AI15" i="62"/>
  <c r="BO15" i="62"/>
  <c r="BP15" i="62"/>
  <c r="BQ15" i="62"/>
  <c r="J16" i="62"/>
  <c r="K16" i="62"/>
  <c r="AD16" i="62"/>
  <c r="AG16" i="62"/>
  <c r="AI16" i="62"/>
  <c r="AK16" i="62"/>
  <c r="AL16" i="62"/>
  <c r="AM16" i="62"/>
  <c r="BI16" i="62"/>
  <c r="BJ16" i="62"/>
  <c r="BO16" i="62"/>
  <c r="BP16" i="62"/>
  <c r="BQ16" i="62"/>
  <c r="I17" i="62"/>
  <c r="J17" i="62"/>
  <c r="K17" i="62"/>
  <c r="AD17" i="62"/>
  <c r="AG17" i="62"/>
  <c r="AI17" i="62"/>
  <c r="AK17" i="62"/>
  <c r="AL17" i="62"/>
  <c r="AM17" i="62"/>
  <c r="BC17" i="62"/>
  <c r="BI17" i="62"/>
  <c r="BJ17" i="62"/>
  <c r="BK17" i="62"/>
  <c r="BO17" i="62"/>
  <c r="BP17" i="62"/>
  <c r="BQ17" i="62"/>
  <c r="I18" i="62"/>
  <c r="J18" i="62"/>
  <c r="K18" i="62"/>
  <c r="AD18" i="62"/>
  <c r="AG18" i="62"/>
  <c r="AI18" i="62"/>
  <c r="AK18" i="62"/>
  <c r="AL18" i="62"/>
  <c r="AM18" i="62"/>
  <c r="BC18" i="62"/>
  <c r="BI18" i="62"/>
  <c r="BJ18" i="62"/>
  <c r="BK18" i="62"/>
  <c r="BO18" i="62"/>
  <c r="BP18" i="62"/>
  <c r="BQ18" i="62"/>
  <c r="BR18" i="62" s="1"/>
  <c r="BS18" i="62" s="1"/>
  <c r="I19" i="62"/>
  <c r="J19" i="62"/>
  <c r="K19" i="62"/>
  <c r="AD19" i="62"/>
  <c r="AG19" i="62"/>
  <c r="AI19" i="62"/>
  <c r="AK19" i="62"/>
  <c r="AL19" i="62"/>
  <c r="AM19" i="62"/>
  <c r="AN19" i="62"/>
  <c r="AO19" i="62" s="1"/>
  <c r="BC19" i="62"/>
  <c r="BI19" i="62"/>
  <c r="BJ19" i="62"/>
  <c r="BK19" i="62"/>
  <c r="BO19" i="62"/>
  <c r="BP19" i="62"/>
  <c r="BQ19" i="62"/>
  <c r="I20" i="62"/>
  <c r="J20" i="62"/>
  <c r="K20" i="62"/>
  <c r="AD20" i="62"/>
  <c r="AG20" i="62"/>
  <c r="AI20" i="62"/>
  <c r="AK20" i="62"/>
  <c r="AL20" i="62"/>
  <c r="AM20" i="62"/>
  <c r="AN20" i="62" s="1"/>
  <c r="AO20" i="62" s="1"/>
  <c r="BC20" i="62"/>
  <c r="BI20" i="62"/>
  <c r="BJ20" i="62"/>
  <c r="BK20" i="62"/>
  <c r="BO20" i="62"/>
  <c r="BP20" i="62"/>
  <c r="BQ20" i="62"/>
  <c r="BR20" i="62"/>
  <c r="BS20" i="62"/>
  <c r="I21" i="62"/>
  <c r="J21" i="62"/>
  <c r="K21" i="62"/>
  <c r="AD21" i="62"/>
  <c r="AG21" i="62"/>
  <c r="AI21" i="62"/>
  <c r="AK21" i="62"/>
  <c r="AL21" i="62"/>
  <c r="AM21" i="62"/>
  <c r="BC21" i="62"/>
  <c r="BI21" i="62"/>
  <c r="BJ21" i="62"/>
  <c r="BK21" i="62"/>
  <c r="BM21" i="62"/>
  <c r="BO21" i="62"/>
  <c r="BP21" i="62"/>
  <c r="BQ21" i="62"/>
  <c r="BR21" i="62"/>
  <c r="BS21" i="62" s="1"/>
  <c r="I22" i="62"/>
  <c r="J22" i="62"/>
  <c r="K22" i="62"/>
  <c r="AD22" i="62"/>
  <c r="AG22" i="62"/>
  <c r="AI22" i="62"/>
  <c r="AK22" i="62"/>
  <c r="AL22" i="62"/>
  <c r="AM22" i="62"/>
  <c r="AN22" i="62"/>
  <c r="AO22" i="62"/>
  <c r="BC22" i="62"/>
  <c r="BI22" i="62"/>
  <c r="BJ22" i="62"/>
  <c r="BK22" i="62"/>
  <c r="BM22" i="62" s="1"/>
  <c r="BO22" i="62"/>
  <c r="BP22" i="62"/>
  <c r="BQ22" i="62"/>
  <c r="I23" i="62"/>
  <c r="J23" i="62"/>
  <c r="K23" i="62"/>
  <c r="AD23" i="62"/>
  <c r="AG23" i="62"/>
  <c r="AI23" i="62"/>
  <c r="AK23" i="62"/>
  <c r="AL23" i="62"/>
  <c r="AM23" i="62"/>
  <c r="AN23" i="62"/>
  <c r="AO23" i="62" s="1"/>
  <c r="BC23" i="62"/>
  <c r="BI23" i="62"/>
  <c r="BJ23" i="62"/>
  <c r="BK23" i="62"/>
  <c r="BO23" i="62"/>
  <c r="BP23" i="62"/>
  <c r="BQ23" i="62"/>
  <c r="I24" i="62"/>
  <c r="J24" i="62"/>
  <c r="K24" i="62"/>
  <c r="AD24" i="62"/>
  <c r="AG24" i="62"/>
  <c r="AI24" i="62"/>
  <c r="AK24" i="62"/>
  <c r="AL24" i="62"/>
  <c r="AM24" i="62"/>
  <c r="BC24" i="62"/>
  <c r="BI24" i="62"/>
  <c r="BJ24" i="62"/>
  <c r="BK24" i="62"/>
  <c r="BM24" i="62"/>
  <c r="BO24" i="62"/>
  <c r="BP24" i="62"/>
  <c r="BQ24" i="62"/>
  <c r="I25" i="62"/>
  <c r="J25" i="62"/>
  <c r="K25" i="62"/>
  <c r="AD25" i="62"/>
  <c r="AG25" i="62"/>
  <c r="AI25" i="62"/>
  <c r="AK25" i="62"/>
  <c r="AL25" i="62"/>
  <c r="AM25" i="62"/>
  <c r="BC25" i="62"/>
  <c r="BI25" i="62"/>
  <c r="BJ25" i="62"/>
  <c r="BK25" i="62"/>
  <c r="BM25" i="62"/>
  <c r="BO25" i="62"/>
  <c r="BP25" i="62"/>
  <c r="BQ25" i="62"/>
  <c r="BR25" i="62"/>
  <c r="BS25" i="62" s="1"/>
  <c r="I26" i="62"/>
  <c r="J26" i="62"/>
  <c r="K26" i="62"/>
  <c r="AD26" i="62"/>
  <c r="AG26" i="62"/>
  <c r="AI26" i="62"/>
  <c r="AK26" i="62"/>
  <c r="AL26" i="62"/>
  <c r="AM26" i="62"/>
  <c r="BC26" i="62"/>
  <c r="BI26" i="62"/>
  <c r="BJ26" i="62"/>
  <c r="BK26" i="62"/>
  <c r="BO26" i="62"/>
  <c r="BP26" i="62"/>
  <c r="BQ26" i="62"/>
  <c r="BR26" i="62" s="1"/>
  <c r="BS26" i="62" s="1"/>
  <c r="I27" i="62"/>
  <c r="J27" i="62"/>
  <c r="K27" i="62"/>
  <c r="AD27" i="62"/>
  <c r="AG27" i="62"/>
  <c r="AI27" i="62"/>
  <c r="AK27" i="62"/>
  <c r="AL27" i="62"/>
  <c r="AM27" i="62"/>
  <c r="AN27" i="62"/>
  <c r="AO27" i="62" s="1"/>
  <c r="BC27" i="62"/>
  <c r="BI27" i="62"/>
  <c r="BJ27" i="62"/>
  <c r="BK27" i="62"/>
  <c r="BO27" i="62"/>
  <c r="BP27" i="62"/>
  <c r="BQ27" i="62"/>
  <c r="I28" i="62"/>
  <c r="J28" i="62"/>
  <c r="K28" i="62"/>
  <c r="AD28" i="62"/>
  <c r="AG28" i="62"/>
  <c r="AI28" i="62"/>
  <c r="AK28" i="62"/>
  <c r="AL28" i="62"/>
  <c r="AM28" i="62"/>
  <c r="AN28" i="62" s="1"/>
  <c r="AO28" i="62" s="1"/>
  <c r="BC28" i="62"/>
  <c r="BI28" i="62"/>
  <c r="BJ28" i="62"/>
  <c r="BK28" i="62"/>
  <c r="BO28" i="62"/>
  <c r="BP28" i="62"/>
  <c r="BQ28" i="62"/>
  <c r="BR28" i="62"/>
  <c r="BS28" i="62"/>
  <c r="I29" i="62"/>
  <c r="J29" i="62"/>
  <c r="K29" i="62"/>
  <c r="AD29" i="62"/>
  <c r="AG29" i="62"/>
  <c r="AI29" i="62"/>
  <c r="AK29" i="62"/>
  <c r="AL29" i="62"/>
  <c r="AM29" i="62"/>
  <c r="BC29" i="62"/>
  <c r="BI29" i="62"/>
  <c r="BJ29" i="62"/>
  <c r="BK29" i="62"/>
  <c r="BM29" i="62"/>
  <c r="BO29" i="62"/>
  <c r="BP29" i="62"/>
  <c r="BQ29" i="62"/>
  <c r="BR29" i="62"/>
  <c r="BS29" i="62" s="1"/>
  <c r="I30" i="62"/>
  <c r="J30" i="62"/>
  <c r="K30" i="62"/>
  <c r="AD30" i="62"/>
  <c r="AG30" i="62"/>
  <c r="AI30" i="62"/>
  <c r="AK30" i="62"/>
  <c r="AL30" i="62"/>
  <c r="AM30" i="62"/>
  <c r="AN30" i="62"/>
  <c r="AO30" i="62"/>
  <c r="BC30" i="62"/>
  <c r="BI30" i="62"/>
  <c r="BJ30" i="62"/>
  <c r="BK30" i="62"/>
  <c r="BM30" i="62" s="1"/>
  <c r="BO30" i="62"/>
  <c r="BP30" i="62"/>
  <c r="BQ30" i="62"/>
  <c r="I31" i="62"/>
  <c r="J31" i="62"/>
  <c r="K31" i="62"/>
  <c r="AD31" i="62"/>
  <c r="AG31" i="62"/>
  <c r="AI31" i="62"/>
  <c r="AK31" i="62"/>
  <c r="AL31" i="62"/>
  <c r="AM31" i="62"/>
  <c r="AN31" i="62"/>
  <c r="AO31" i="62" s="1"/>
  <c r="BC31" i="62"/>
  <c r="BI31" i="62"/>
  <c r="BJ31" i="62"/>
  <c r="BK31" i="62"/>
  <c r="BO31" i="62"/>
  <c r="BP31" i="62"/>
  <c r="BQ31" i="62"/>
  <c r="I32" i="62"/>
  <c r="J32" i="62"/>
  <c r="K32" i="62"/>
  <c r="AD32" i="62"/>
  <c r="AG32" i="62"/>
  <c r="AI32" i="62"/>
  <c r="AK32" i="62"/>
  <c r="AL32" i="62"/>
  <c r="AM32" i="62"/>
  <c r="BC32" i="62"/>
  <c r="BI32" i="62"/>
  <c r="BJ32" i="62"/>
  <c r="BK32" i="62"/>
  <c r="BM32" i="62"/>
  <c r="BO32" i="62"/>
  <c r="BP32" i="62"/>
  <c r="BQ32" i="62"/>
  <c r="I33" i="62"/>
  <c r="J33" i="62"/>
  <c r="K33" i="62"/>
  <c r="AD33" i="62"/>
  <c r="AG33" i="62"/>
  <c r="AI33" i="62"/>
  <c r="AK33" i="62"/>
  <c r="AL33" i="62"/>
  <c r="AM33" i="62"/>
  <c r="AN33" i="62"/>
  <c r="AO33" i="62" s="1"/>
  <c r="AR33" i="62" s="1"/>
  <c r="AS33" i="62" s="1"/>
  <c r="BE33" i="62" s="1"/>
  <c r="BC33" i="62"/>
  <c r="BI33" i="62"/>
  <c r="BJ33" i="62"/>
  <c r="BK33" i="62"/>
  <c r="BM33" i="62" s="1"/>
  <c r="BO33" i="62"/>
  <c r="BP33" i="62"/>
  <c r="BQ33" i="62"/>
  <c r="I34" i="62"/>
  <c r="J34" i="62"/>
  <c r="K34" i="62"/>
  <c r="AD34" i="62"/>
  <c r="AG34" i="62"/>
  <c r="AI34" i="62"/>
  <c r="AK34" i="62"/>
  <c r="AL34" i="62"/>
  <c r="AM34" i="62"/>
  <c r="BC34" i="62"/>
  <c r="BI34" i="62"/>
  <c r="BJ34" i="62"/>
  <c r="BK34" i="62"/>
  <c r="BM34" i="62"/>
  <c r="BO34" i="62"/>
  <c r="BP34" i="62"/>
  <c r="BQ34" i="62"/>
  <c r="I35" i="62"/>
  <c r="J35" i="62"/>
  <c r="K35" i="62"/>
  <c r="AD35" i="62"/>
  <c r="AG35" i="62"/>
  <c r="AI35" i="62"/>
  <c r="AK35" i="62"/>
  <c r="AL35" i="62"/>
  <c r="AM35" i="62"/>
  <c r="AN35" i="62" s="1"/>
  <c r="AO35" i="62" s="1"/>
  <c r="BC35" i="62"/>
  <c r="BI35" i="62"/>
  <c r="BJ35" i="62"/>
  <c r="BK35" i="62"/>
  <c r="BO35" i="62"/>
  <c r="BP35" i="62"/>
  <c r="BQ35" i="62"/>
  <c r="BR35" i="62"/>
  <c r="BS35" i="62"/>
  <c r="I36" i="62"/>
  <c r="J36" i="62"/>
  <c r="K36" i="62"/>
  <c r="AD36" i="62"/>
  <c r="AG36" i="62"/>
  <c r="AI36" i="62"/>
  <c r="AK36" i="62"/>
  <c r="AL36" i="62"/>
  <c r="AM36" i="62"/>
  <c r="BC36" i="62"/>
  <c r="BI36" i="62"/>
  <c r="BJ36" i="62"/>
  <c r="BK36" i="62"/>
  <c r="BM36" i="62"/>
  <c r="BO36" i="62"/>
  <c r="BP36" i="62"/>
  <c r="BQ36" i="62"/>
  <c r="I37" i="62"/>
  <c r="J37" i="62"/>
  <c r="K37" i="62"/>
  <c r="AD37" i="62"/>
  <c r="AG37" i="62"/>
  <c r="AI37" i="62"/>
  <c r="AK37" i="62"/>
  <c r="AL37" i="62"/>
  <c r="AM37" i="62"/>
  <c r="AN37" i="62"/>
  <c r="AO37" i="62"/>
  <c r="BC37" i="62"/>
  <c r="BI37" i="62"/>
  <c r="BJ37" i="62"/>
  <c r="BK37" i="62"/>
  <c r="BM37" i="62" s="1"/>
  <c r="BO37" i="62"/>
  <c r="BP37" i="62"/>
  <c r="BQ37" i="62"/>
  <c r="I38" i="62"/>
  <c r="J38" i="62"/>
  <c r="K38" i="62"/>
  <c r="AD38" i="62"/>
  <c r="AG38" i="62"/>
  <c r="AI38" i="62"/>
  <c r="AK38" i="62"/>
  <c r="AL38" i="62"/>
  <c r="AM38" i="62"/>
  <c r="BC38" i="62"/>
  <c r="BI38" i="62"/>
  <c r="BJ38" i="62"/>
  <c r="BK38" i="62"/>
  <c r="BO38" i="62"/>
  <c r="BP38" i="62"/>
  <c r="BQ38" i="62"/>
  <c r="I39" i="62"/>
  <c r="J39" i="62"/>
  <c r="K39" i="62"/>
  <c r="AD39" i="62"/>
  <c r="AG39" i="62"/>
  <c r="AI39" i="62"/>
  <c r="AK39" i="62"/>
  <c r="AL39" i="62"/>
  <c r="AM39" i="62"/>
  <c r="BC39" i="62"/>
  <c r="BI39" i="62"/>
  <c r="BJ39" i="62"/>
  <c r="BK39" i="62"/>
  <c r="BM39" i="62"/>
  <c r="BO39" i="62"/>
  <c r="BP39" i="62"/>
  <c r="BQ39" i="62"/>
  <c r="I40" i="62"/>
  <c r="J40" i="62"/>
  <c r="K40" i="62"/>
  <c r="AD40" i="62"/>
  <c r="AG40" i="62"/>
  <c r="AI40" i="62"/>
  <c r="AK40" i="62"/>
  <c r="AL40" i="62"/>
  <c r="AM40" i="62"/>
  <c r="BC40" i="62"/>
  <c r="BI40" i="62"/>
  <c r="BJ40" i="62"/>
  <c r="BK40" i="62"/>
  <c r="BO40" i="62"/>
  <c r="BP40" i="62"/>
  <c r="BQ40" i="62"/>
  <c r="BR40" i="62"/>
  <c r="BS40" i="62" s="1"/>
  <c r="I41" i="62"/>
  <c r="J41" i="62"/>
  <c r="K41" i="62"/>
  <c r="AD41" i="62"/>
  <c r="AG41" i="62"/>
  <c r="AI41" i="62"/>
  <c r="AK41" i="62"/>
  <c r="AL41" i="62"/>
  <c r="AM41" i="62"/>
  <c r="BC41" i="62"/>
  <c r="BI41" i="62"/>
  <c r="BJ41" i="62"/>
  <c r="BK41" i="62"/>
  <c r="BO41" i="62"/>
  <c r="BP41" i="62"/>
  <c r="BQ41" i="62"/>
  <c r="BR41" i="62" s="1"/>
  <c r="BS41" i="62" s="1"/>
  <c r="I42" i="62"/>
  <c r="J42" i="62"/>
  <c r="K42" i="62"/>
  <c r="AD42" i="62"/>
  <c r="AG42" i="62"/>
  <c r="AI42" i="62"/>
  <c r="AK42" i="62"/>
  <c r="AL42" i="62"/>
  <c r="AM42" i="62"/>
  <c r="AN42" i="62"/>
  <c r="AO42" i="62" s="1"/>
  <c r="BC42" i="62"/>
  <c r="BI42" i="62"/>
  <c r="BJ42" i="62"/>
  <c r="BK42" i="62"/>
  <c r="BO42" i="62"/>
  <c r="BP42" i="62"/>
  <c r="BQ42" i="62"/>
  <c r="I43" i="62"/>
  <c r="J43" i="62"/>
  <c r="K43" i="62"/>
  <c r="AD43" i="62"/>
  <c r="AG43" i="62"/>
  <c r="AI43" i="62"/>
  <c r="AK43" i="62"/>
  <c r="AL43" i="62"/>
  <c r="AM43" i="62"/>
  <c r="AN43" i="62" s="1"/>
  <c r="AO43" i="62" s="1"/>
  <c r="BC43" i="62"/>
  <c r="BI43" i="62"/>
  <c r="BJ43" i="62"/>
  <c r="BK43" i="62"/>
  <c r="BO43" i="62"/>
  <c r="BP43" i="62"/>
  <c r="BQ43" i="62"/>
  <c r="BR43" i="62"/>
  <c r="BS43" i="62"/>
  <c r="I44" i="62"/>
  <c r="J44" i="62"/>
  <c r="K44" i="62"/>
  <c r="AD44" i="62"/>
  <c r="AG44" i="62"/>
  <c r="AI44" i="62"/>
  <c r="AK44" i="62"/>
  <c r="AL44" i="62"/>
  <c r="AM44" i="62"/>
  <c r="BC44" i="62"/>
  <c r="BI44" i="62"/>
  <c r="BJ44" i="62"/>
  <c r="BK44" i="62"/>
  <c r="BM44" i="62"/>
  <c r="BO44" i="62"/>
  <c r="BP44" i="62"/>
  <c r="BQ44" i="62"/>
  <c r="I45" i="62"/>
  <c r="J45" i="62"/>
  <c r="K45" i="62"/>
  <c r="AD45" i="62"/>
  <c r="AG45" i="62"/>
  <c r="AI45" i="62"/>
  <c r="AK45" i="62"/>
  <c r="AL45" i="62"/>
  <c r="AM45" i="62"/>
  <c r="AN45" i="62"/>
  <c r="AO45" i="62"/>
  <c r="BC45" i="62"/>
  <c r="BI45" i="62"/>
  <c r="BJ45" i="62"/>
  <c r="BK45" i="62"/>
  <c r="BM45" i="62" s="1"/>
  <c r="BO45" i="62"/>
  <c r="BP45" i="62"/>
  <c r="BQ45" i="62"/>
  <c r="I46" i="62"/>
  <c r="J46" i="62"/>
  <c r="K46" i="62"/>
  <c r="AD46" i="62"/>
  <c r="AG46" i="62"/>
  <c r="AI46" i="62"/>
  <c r="AK46" i="62"/>
  <c r="AL46" i="62"/>
  <c r="AM46" i="62"/>
  <c r="BC46" i="62"/>
  <c r="BI46" i="62"/>
  <c r="BJ46" i="62"/>
  <c r="BK46" i="62"/>
  <c r="BO46" i="62"/>
  <c r="BP46" i="62"/>
  <c r="BQ46" i="62"/>
  <c r="I47" i="62"/>
  <c r="J47" i="62"/>
  <c r="K47" i="62"/>
  <c r="AD47" i="62"/>
  <c r="AG47" i="62"/>
  <c r="AI47" i="62"/>
  <c r="AK47" i="62"/>
  <c r="AL47" i="62"/>
  <c r="AM47" i="62"/>
  <c r="BC47" i="62"/>
  <c r="BI47" i="62"/>
  <c r="BJ47" i="62"/>
  <c r="BK47" i="62"/>
  <c r="BM47" i="62"/>
  <c r="BO47" i="62"/>
  <c r="BP47" i="62"/>
  <c r="BQ47" i="62"/>
  <c r="I48" i="62"/>
  <c r="J48" i="62"/>
  <c r="K48" i="62"/>
  <c r="AD48" i="62"/>
  <c r="AG48" i="62"/>
  <c r="AI48" i="62"/>
  <c r="AK48" i="62"/>
  <c r="AL48" i="62"/>
  <c r="AM48" i="62"/>
  <c r="BC48" i="62"/>
  <c r="BI48" i="62"/>
  <c r="BJ48" i="62"/>
  <c r="BK48" i="62"/>
  <c r="BO48" i="62"/>
  <c r="BP48" i="62"/>
  <c r="BQ48" i="62"/>
  <c r="BR48" i="62"/>
  <c r="BS48" i="62" s="1"/>
  <c r="L50" i="62"/>
  <c r="M50" i="62"/>
  <c r="N50" i="62"/>
  <c r="AC50" i="62"/>
  <c r="AC52" i="62"/>
  <c r="AC54" i="62"/>
  <c r="AC56" i="62"/>
  <c r="AO62" i="62"/>
  <c r="AO64" i="62" s="1"/>
  <c r="AO66" i="62" s="1"/>
  <c r="AP62" i="62"/>
  <c r="AP64" i="62"/>
  <c r="AP66" i="62" s="1"/>
  <c r="AP68" i="62" s="1"/>
  <c r="AP70" i="62" s="1"/>
  <c r="AO68" i="62"/>
  <c r="J9" i="61"/>
  <c r="K9" i="61"/>
  <c r="AD9" i="61"/>
  <c r="AG9" i="61"/>
  <c r="AI9" i="61"/>
  <c r="BO9" i="61"/>
  <c r="BP9" i="61"/>
  <c r="BQ9" i="61"/>
  <c r="J10" i="61"/>
  <c r="K10" i="61"/>
  <c r="AD10" i="61"/>
  <c r="AG10" i="61"/>
  <c r="AI10" i="61"/>
  <c r="BO10" i="61"/>
  <c r="BP10" i="61"/>
  <c r="BQ10" i="61"/>
  <c r="J11" i="61"/>
  <c r="K11" i="61"/>
  <c r="AD11" i="61"/>
  <c r="AG11" i="61"/>
  <c r="AI11" i="61"/>
  <c r="BO11" i="61"/>
  <c r="BR11" i="61" s="1"/>
  <c r="BS11" i="61" s="1"/>
  <c r="BP11" i="61"/>
  <c r="BQ11" i="61"/>
  <c r="J12" i="61"/>
  <c r="K12" i="61"/>
  <c r="AD12" i="61"/>
  <c r="AG12" i="61"/>
  <c r="AI12" i="61"/>
  <c r="BO12" i="61"/>
  <c r="BP12" i="61"/>
  <c r="BQ12" i="61"/>
  <c r="J13" i="61"/>
  <c r="K13" i="61"/>
  <c r="AD13" i="61"/>
  <c r="AG13" i="61"/>
  <c r="AI13" i="61"/>
  <c r="BO13" i="61"/>
  <c r="BR13" i="61" s="1"/>
  <c r="BS13" i="61" s="1"/>
  <c r="BP13" i="61"/>
  <c r="BQ13" i="61"/>
  <c r="J14" i="61"/>
  <c r="K14" i="61"/>
  <c r="AD14" i="61"/>
  <c r="AG14" i="61"/>
  <c r="AI14" i="61"/>
  <c r="BO14" i="61"/>
  <c r="BP14" i="61"/>
  <c r="BQ14" i="61"/>
  <c r="J15" i="61"/>
  <c r="K15" i="61"/>
  <c r="AD15" i="61"/>
  <c r="AG15" i="61"/>
  <c r="AI15" i="61"/>
  <c r="BO15" i="61"/>
  <c r="BP15" i="61"/>
  <c r="BR15" i="61" s="1"/>
  <c r="BS15" i="61" s="1"/>
  <c r="BQ15" i="61"/>
  <c r="J16" i="61"/>
  <c r="K16" i="61"/>
  <c r="AD16" i="61"/>
  <c r="AG16" i="61"/>
  <c r="AI16" i="61"/>
  <c r="AK16" i="61"/>
  <c r="AL16" i="61"/>
  <c r="AM16" i="61"/>
  <c r="BI16" i="61"/>
  <c r="BJ16" i="61"/>
  <c r="BO16" i="61"/>
  <c r="BP16" i="61"/>
  <c r="BQ16" i="61"/>
  <c r="I17" i="61"/>
  <c r="J17" i="61"/>
  <c r="K17" i="61"/>
  <c r="AD17" i="61"/>
  <c r="AG17" i="61"/>
  <c r="AI17" i="61"/>
  <c r="AK17" i="61"/>
  <c r="AN17" i="61" s="1"/>
  <c r="AO17" i="61" s="1"/>
  <c r="AL17" i="61"/>
  <c r="AM17" i="61"/>
  <c r="BC17" i="61"/>
  <c r="BI17" i="61"/>
  <c r="BJ17" i="61"/>
  <c r="BK17" i="61"/>
  <c r="BO17" i="61"/>
  <c r="BP17" i="61"/>
  <c r="BQ17" i="61"/>
  <c r="I18" i="61"/>
  <c r="J18" i="61"/>
  <c r="K18" i="61"/>
  <c r="AD18" i="61"/>
  <c r="AG18" i="61"/>
  <c r="AI18" i="61"/>
  <c r="AK18" i="61"/>
  <c r="AL18" i="61"/>
  <c r="AM18" i="61"/>
  <c r="BC18" i="61"/>
  <c r="BI18" i="61"/>
  <c r="BJ18" i="61"/>
  <c r="BK18" i="61"/>
  <c r="BM18" i="61"/>
  <c r="BO18" i="61"/>
  <c r="BP18" i="61"/>
  <c r="BQ18" i="61"/>
  <c r="I19" i="61"/>
  <c r="J19" i="61"/>
  <c r="K19" i="61"/>
  <c r="AD19" i="61"/>
  <c r="AG19" i="61"/>
  <c r="AI19" i="61"/>
  <c r="AK19" i="61"/>
  <c r="AL19" i="61"/>
  <c r="AM19" i="61"/>
  <c r="BC19" i="61"/>
  <c r="BI19" i="61"/>
  <c r="BJ19" i="61"/>
  <c r="BK19" i="61"/>
  <c r="BO19" i="61"/>
  <c r="BP19" i="61"/>
  <c r="BQ19" i="61"/>
  <c r="BR19" i="61" s="1"/>
  <c r="BS19" i="61" s="1"/>
  <c r="I20" i="61"/>
  <c r="J20" i="61"/>
  <c r="K20" i="61"/>
  <c r="AD20" i="61"/>
  <c r="AG20" i="61"/>
  <c r="AI20" i="61"/>
  <c r="AK20" i="61"/>
  <c r="AL20" i="61"/>
  <c r="AM20" i="61"/>
  <c r="BC20" i="61"/>
  <c r="BI20" i="61"/>
  <c r="BJ20" i="61"/>
  <c r="BK20" i="61"/>
  <c r="BO20" i="61"/>
  <c r="BP20" i="61"/>
  <c r="BQ20" i="61"/>
  <c r="BR20" i="61" s="1"/>
  <c r="BS20" i="61" s="1"/>
  <c r="I21" i="61"/>
  <c r="J21" i="61"/>
  <c r="K21" i="61"/>
  <c r="AD21" i="61"/>
  <c r="AG21" i="61"/>
  <c r="AI21" i="61"/>
  <c r="AK21" i="61"/>
  <c r="AL21" i="61"/>
  <c r="AM21" i="61"/>
  <c r="AN21" i="61" s="1"/>
  <c r="AO21" i="61" s="1"/>
  <c r="BC21" i="61"/>
  <c r="BI21" i="61"/>
  <c r="BJ21" i="61"/>
  <c r="BK21" i="61"/>
  <c r="BO21" i="61"/>
  <c r="BP21" i="61"/>
  <c r="BQ21" i="61"/>
  <c r="I22" i="61"/>
  <c r="J22" i="61"/>
  <c r="K22" i="61"/>
  <c r="AD22" i="61"/>
  <c r="AG22" i="61"/>
  <c r="AI22" i="61"/>
  <c r="AK22" i="61"/>
  <c r="AL22" i="61"/>
  <c r="AM22" i="61"/>
  <c r="AN22" i="61" s="1"/>
  <c r="AO22" i="61" s="1"/>
  <c r="BC22" i="61"/>
  <c r="BI22" i="61"/>
  <c r="BJ22" i="61"/>
  <c r="BK22" i="61"/>
  <c r="BO22" i="61"/>
  <c r="BP22" i="61"/>
  <c r="BQ22" i="61"/>
  <c r="BR22" i="61"/>
  <c r="BS22" i="61" s="1"/>
  <c r="I23" i="61"/>
  <c r="J23" i="61"/>
  <c r="K23" i="61"/>
  <c r="AD23" i="61"/>
  <c r="AG23" i="61"/>
  <c r="AI23" i="61"/>
  <c r="AK23" i="61"/>
  <c r="AL23" i="61"/>
  <c r="AM23" i="61"/>
  <c r="BC23" i="61"/>
  <c r="BI23" i="61"/>
  <c r="BJ23" i="61"/>
  <c r="BK23" i="61"/>
  <c r="BM23" i="61"/>
  <c r="BO23" i="61"/>
  <c r="BP23" i="61"/>
  <c r="BQ23" i="61"/>
  <c r="BR23" i="61"/>
  <c r="BS23" i="61" s="1"/>
  <c r="I24" i="61"/>
  <c r="J24" i="61"/>
  <c r="K24" i="61"/>
  <c r="AD24" i="61"/>
  <c r="AG24" i="61"/>
  <c r="AI24" i="61"/>
  <c r="AK24" i="61"/>
  <c r="AL24" i="61"/>
  <c r="AM24" i="61"/>
  <c r="AN24" i="61"/>
  <c r="AO24" i="61" s="1"/>
  <c r="BC24" i="61"/>
  <c r="BI24" i="61"/>
  <c r="BJ24" i="61"/>
  <c r="BK24" i="61"/>
  <c r="BM24" i="61" s="1"/>
  <c r="BO24" i="61"/>
  <c r="BP24" i="61"/>
  <c r="BQ24" i="61"/>
  <c r="I25" i="61"/>
  <c r="J25" i="61"/>
  <c r="K25" i="61"/>
  <c r="AD25" i="61"/>
  <c r="AG25" i="61"/>
  <c r="AI25" i="61"/>
  <c r="AK25" i="61"/>
  <c r="AL25" i="61"/>
  <c r="AM25" i="61"/>
  <c r="AN25" i="61"/>
  <c r="AO25" i="61" s="1"/>
  <c r="BC25" i="61"/>
  <c r="BI25" i="61"/>
  <c r="BJ25" i="61"/>
  <c r="BK25" i="61"/>
  <c r="BO25" i="61"/>
  <c r="BP25" i="61"/>
  <c r="BQ25" i="61"/>
  <c r="I26" i="61"/>
  <c r="J26" i="61"/>
  <c r="K26" i="61"/>
  <c r="AD26" i="61"/>
  <c r="AG26" i="61"/>
  <c r="AI26" i="61"/>
  <c r="AK26" i="61"/>
  <c r="AL26" i="61"/>
  <c r="AM26" i="61"/>
  <c r="BC26" i="61"/>
  <c r="BI26" i="61"/>
  <c r="BJ26" i="61"/>
  <c r="BK26" i="61"/>
  <c r="BO26" i="61"/>
  <c r="BP26" i="61"/>
  <c r="BQ26" i="61"/>
  <c r="I27" i="61"/>
  <c r="J27" i="61"/>
  <c r="K27" i="61"/>
  <c r="AD27" i="61"/>
  <c r="AG27" i="61"/>
  <c r="AI27" i="61"/>
  <c r="AK27" i="61"/>
  <c r="AL27" i="61"/>
  <c r="AM27" i="61"/>
  <c r="BC27" i="61"/>
  <c r="BI27" i="61"/>
  <c r="BJ27" i="61"/>
  <c r="BK27" i="61"/>
  <c r="BM27" i="61"/>
  <c r="BO27" i="61"/>
  <c r="BP27" i="61"/>
  <c r="BQ27" i="61"/>
  <c r="BR27" i="61" s="1"/>
  <c r="BS27" i="61" s="1"/>
  <c r="I28" i="61"/>
  <c r="J28" i="61"/>
  <c r="K28" i="61"/>
  <c r="AD28" i="61"/>
  <c r="AG28" i="61"/>
  <c r="AI28" i="61"/>
  <c r="AK28" i="61"/>
  <c r="AL28" i="61"/>
  <c r="AM28" i="61"/>
  <c r="BC28" i="61"/>
  <c r="BI28" i="61"/>
  <c r="BJ28" i="61"/>
  <c r="BK28" i="61"/>
  <c r="BM28" i="61" s="1"/>
  <c r="BO28" i="61"/>
  <c r="BP28" i="61"/>
  <c r="BQ28" i="61"/>
  <c r="BR28" i="61" s="1"/>
  <c r="BS28" i="61" s="1"/>
  <c r="I29" i="61"/>
  <c r="J29" i="61"/>
  <c r="K29" i="61"/>
  <c r="AD29" i="61"/>
  <c r="AG29" i="61"/>
  <c r="AI29" i="61"/>
  <c r="AK29" i="61"/>
  <c r="AL29" i="61"/>
  <c r="AM29" i="61"/>
  <c r="BC29" i="61"/>
  <c r="BI29" i="61"/>
  <c r="BJ29" i="61"/>
  <c r="BK29" i="61"/>
  <c r="BO29" i="61"/>
  <c r="BP29" i="61"/>
  <c r="BQ29" i="61"/>
  <c r="I30" i="61"/>
  <c r="J30" i="61"/>
  <c r="K30" i="61"/>
  <c r="AD30" i="61"/>
  <c r="AG30" i="61"/>
  <c r="AI30" i="61"/>
  <c r="AK30" i="61"/>
  <c r="AL30" i="61"/>
  <c r="AM30" i="61"/>
  <c r="AN30" i="61" s="1"/>
  <c r="AO30" i="61" s="1"/>
  <c r="BC30" i="61"/>
  <c r="BI30" i="61"/>
  <c r="BJ30" i="61"/>
  <c r="BK30" i="61"/>
  <c r="BO30" i="61"/>
  <c r="BP30" i="61"/>
  <c r="BQ30" i="61"/>
  <c r="BR30" i="61"/>
  <c r="BS30" i="61" s="1"/>
  <c r="I31" i="61"/>
  <c r="J31" i="61"/>
  <c r="K31" i="61"/>
  <c r="AD31" i="61"/>
  <c r="AG31" i="61"/>
  <c r="AI31" i="61"/>
  <c r="AK31" i="61"/>
  <c r="AL31" i="61"/>
  <c r="AM31" i="61"/>
  <c r="BC31" i="61"/>
  <c r="BI31" i="61"/>
  <c r="BJ31" i="61"/>
  <c r="BK31" i="61"/>
  <c r="BO31" i="61"/>
  <c r="BP31" i="61"/>
  <c r="BQ31" i="61"/>
  <c r="I32" i="61"/>
  <c r="J32" i="61"/>
  <c r="K32" i="61"/>
  <c r="AD32" i="61"/>
  <c r="AG32" i="61"/>
  <c r="AI32" i="61"/>
  <c r="AK32" i="61"/>
  <c r="AL32" i="61"/>
  <c r="AM32" i="61"/>
  <c r="BC32" i="61"/>
  <c r="BI32" i="61"/>
  <c r="BJ32" i="61"/>
  <c r="BK32" i="61"/>
  <c r="BM32" i="61"/>
  <c r="BO32" i="61"/>
  <c r="BP32" i="61"/>
  <c r="BQ32" i="61"/>
  <c r="BR32" i="61" s="1"/>
  <c r="BS32" i="61" s="1"/>
  <c r="I33" i="61"/>
  <c r="J33" i="61"/>
  <c r="K33" i="61"/>
  <c r="AD33" i="61"/>
  <c r="AG33" i="61"/>
  <c r="AI33" i="61"/>
  <c r="AK33" i="61"/>
  <c r="AL33" i="61"/>
  <c r="AM33" i="61"/>
  <c r="BC33" i="61"/>
  <c r="BI33" i="61"/>
  <c r="BJ33" i="61"/>
  <c r="BK33" i="61"/>
  <c r="BO33" i="61"/>
  <c r="BP33" i="61"/>
  <c r="BQ33" i="61"/>
  <c r="BR33" i="61" s="1"/>
  <c r="BS33" i="61" s="1"/>
  <c r="I34" i="61"/>
  <c r="J34" i="61"/>
  <c r="K34" i="61"/>
  <c r="AD34" i="61"/>
  <c r="AG34" i="61"/>
  <c r="AI34" i="61"/>
  <c r="AK34" i="61"/>
  <c r="AL34" i="61"/>
  <c r="AM34" i="61"/>
  <c r="BC34" i="61"/>
  <c r="BI34" i="61"/>
  <c r="BJ34" i="61"/>
  <c r="BK34" i="61"/>
  <c r="BO34" i="61"/>
  <c r="BP34" i="61"/>
  <c r="BQ34" i="61"/>
  <c r="I35" i="61"/>
  <c r="J35" i="61"/>
  <c r="K35" i="61"/>
  <c r="AD35" i="61"/>
  <c r="AG35" i="61"/>
  <c r="AI35" i="61"/>
  <c r="AK35" i="61"/>
  <c r="AL35" i="61"/>
  <c r="AM35" i="61"/>
  <c r="AN35" i="61"/>
  <c r="AO35" i="61" s="1"/>
  <c r="AR35" i="61" s="1"/>
  <c r="AS35" i="61" s="1"/>
  <c r="BE35" i="61" s="1"/>
  <c r="BC35" i="61"/>
  <c r="BI35" i="61"/>
  <c r="BJ35" i="61"/>
  <c r="BK35" i="61"/>
  <c r="BO35" i="61"/>
  <c r="BP35" i="61"/>
  <c r="BQ35" i="61"/>
  <c r="BR35" i="61" s="1"/>
  <c r="BS35" i="61" s="1"/>
  <c r="I36" i="61"/>
  <c r="J36" i="61"/>
  <c r="K36" i="61"/>
  <c r="AD36" i="61"/>
  <c r="AG36" i="61"/>
  <c r="AI36" i="61"/>
  <c r="AK36" i="61"/>
  <c r="AL36" i="61"/>
  <c r="AM36" i="61"/>
  <c r="AN36" i="61" s="1"/>
  <c r="AO36" i="61" s="1"/>
  <c r="BC36" i="61"/>
  <c r="BI36" i="61"/>
  <c r="BJ36" i="61"/>
  <c r="BK36" i="61"/>
  <c r="BO36" i="61"/>
  <c r="BP36" i="61"/>
  <c r="BQ36" i="61"/>
  <c r="I37" i="61"/>
  <c r="J37" i="61"/>
  <c r="K37" i="61"/>
  <c r="AD37" i="61"/>
  <c r="AG37" i="61"/>
  <c r="AI37" i="61"/>
  <c r="AK37" i="61"/>
  <c r="AL37" i="61"/>
  <c r="AM37" i="61"/>
  <c r="AN37" i="61" s="1"/>
  <c r="AO37" i="61" s="1"/>
  <c r="BC37" i="61"/>
  <c r="BI37" i="61"/>
  <c r="BJ37" i="61"/>
  <c r="BK37" i="61"/>
  <c r="BO37" i="61"/>
  <c r="BP37" i="61"/>
  <c r="BQ37" i="61"/>
  <c r="I38" i="61"/>
  <c r="J38" i="61"/>
  <c r="K38" i="61"/>
  <c r="AD38" i="61"/>
  <c r="AG38" i="61"/>
  <c r="AI38" i="61"/>
  <c r="AK38" i="61"/>
  <c r="AL38" i="61"/>
  <c r="AM38" i="61"/>
  <c r="BC38" i="61"/>
  <c r="BI38" i="61"/>
  <c r="BJ38" i="61"/>
  <c r="BK38" i="61"/>
  <c r="BM38" i="61" s="1"/>
  <c r="BO38" i="61"/>
  <c r="BP38" i="61"/>
  <c r="BQ38" i="61"/>
  <c r="BR38" i="61"/>
  <c r="BS38" i="61" s="1"/>
  <c r="I39" i="61"/>
  <c r="J39" i="61"/>
  <c r="K39" i="61"/>
  <c r="AD39" i="61"/>
  <c r="AG39" i="61"/>
  <c r="AI39" i="61"/>
  <c r="AK39" i="61"/>
  <c r="AL39" i="61"/>
  <c r="AM39" i="61"/>
  <c r="AN39" i="61"/>
  <c r="AO39" i="61" s="1"/>
  <c r="BC39" i="61"/>
  <c r="BI39" i="61"/>
  <c r="BJ39" i="61"/>
  <c r="BK39" i="61"/>
  <c r="BM39" i="61" s="1"/>
  <c r="BO39" i="61"/>
  <c r="BP39" i="61"/>
  <c r="BQ39" i="61"/>
  <c r="I40" i="61"/>
  <c r="J40" i="61"/>
  <c r="K40" i="61"/>
  <c r="AD40" i="61"/>
  <c r="AG40" i="61"/>
  <c r="AI40" i="61"/>
  <c r="AK40" i="61"/>
  <c r="AL40" i="61"/>
  <c r="AM40" i="61"/>
  <c r="AN40" i="61" s="1"/>
  <c r="AO40" i="61" s="1"/>
  <c r="BC40" i="61"/>
  <c r="BI40" i="61"/>
  <c r="BJ40" i="61"/>
  <c r="BK40" i="61"/>
  <c r="BO40" i="61"/>
  <c r="BP40" i="61"/>
  <c r="BQ40" i="61"/>
  <c r="I41" i="61"/>
  <c r="J41" i="61"/>
  <c r="K41" i="61"/>
  <c r="AD41" i="61"/>
  <c r="AG41" i="61"/>
  <c r="AI41" i="61"/>
  <c r="AK41" i="61"/>
  <c r="AL41" i="61"/>
  <c r="AM41" i="61"/>
  <c r="AN41" i="61"/>
  <c r="AO41" i="61" s="1"/>
  <c r="BC41" i="61"/>
  <c r="BI41" i="61"/>
  <c r="BJ41" i="61"/>
  <c r="BK41" i="61"/>
  <c r="BM41" i="61"/>
  <c r="BO41" i="61"/>
  <c r="BP41" i="61"/>
  <c r="BQ41" i="61"/>
  <c r="BR41" i="61"/>
  <c r="BS41" i="61" s="1"/>
  <c r="I42" i="61"/>
  <c r="J42" i="61"/>
  <c r="K42" i="61"/>
  <c r="AD42" i="61"/>
  <c r="AG42" i="61"/>
  <c r="AI42" i="61"/>
  <c r="AK42" i="61"/>
  <c r="AL42" i="61"/>
  <c r="AM42" i="61"/>
  <c r="BC42" i="61"/>
  <c r="BI42" i="61"/>
  <c r="BJ42" i="61"/>
  <c r="BK42" i="61"/>
  <c r="BM42" i="61" s="1"/>
  <c r="BO42" i="61"/>
  <c r="BP42" i="61"/>
  <c r="BQ42" i="61"/>
  <c r="BR42" i="61" s="1"/>
  <c r="BS42" i="61" s="1"/>
  <c r="I43" i="61"/>
  <c r="J43" i="61"/>
  <c r="K43" i="61"/>
  <c r="AD43" i="61"/>
  <c r="AG43" i="61"/>
  <c r="AI43" i="61"/>
  <c r="AK43" i="61"/>
  <c r="AL43" i="61"/>
  <c r="AM43" i="61"/>
  <c r="AN43" i="61"/>
  <c r="AO43" i="61" s="1"/>
  <c r="BC43" i="61"/>
  <c r="BI43" i="61"/>
  <c r="BJ43" i="61"/>
  <c r="BK43" i="61"/>
  <c r="BO43" i="61"/>
  <c r="BP43" i="61"/>
  <c r="BQ43" i="61"/>
  <c r="I44" i="61"/>
  <c r="J44" i="61"/>
  <c r="K44" i="61"/>
  <c r="AD44" i="61"/>
  <c r="AG44" i="61"/>
  <c r="AI44" i="61"/>
  <c r="AK44" i="61"/>
  <c r="AL44" i="61"/>
  <c r="AM44" i="61"/>
  <c r="AN44" i="61"/>
  <c r="AO44" i="61" s="1"/>
  <c r="BC44" i="61"/>
  <c r="BI44" i="61"/>
  <c r="BJ44" i="61"/>
  <c r="BK44" i="61"/>
  <c r="BO44" i="61"/>
  <c r="BP44" i="61"/>
  <c r="BQ44" i="61"/>
  <c r="I45" i="61"/>
  <c r="J45" i="61"/>
  <c r="K45" i="61"/>
  <c r="AD45" i="61"/>
  <c r="AD46" i="61"/>
  <c r="AD47" i="61"/>
  <c r="AD48" i="61"/>
  <c r="AG45" i="61"/>
  <c r="AI45" i="61"/>
  <c r="AK45" i="61"/>
  <c r="AL45" i="61"/>
  <c r="AM45" i="61"/>
  <c r="BC45" i="61"/>
  <c r="BI45" i="61"/>
  <c r="BJ45" i="61"/>
  <c r="BK45" i="61"/>
  <c r="BM45" i="61"/>
  <c r="BO45" i="61"/>
  <c r="BP45" i="61"/>
  <c r="BQ45" i="61"/>
  <c r="BR45" i="61"/>
  <c r="BS45" i="61" s="1"/>
  <c r="I46" i="61"/>
  <c r="J46" i="61"/>
  <c r="K46" i="61"/>
  <c r="AG46" i="61"/>
  <c r="AI46" i="61"/>
  <c r="AK46" i="61"/>
  <c r="AL46" i="61"/>
  <c r="AM46" i="61"/>
  <c r="BC46" i="61"/>
  <c r="BI46" i="61"/>
  <c r="BJ46" i="61"/>
  <c r="BK46" i="61"/>
  <c r="BO46" i="61"/>
  <c r="BP46" i="61"/>
  <c r="BQ46" i="61"/>
  <c r="BR46" i="61"/>
  <c r="BS46" i="61" s="1"/>
  <c r="I47" i="61"/>
  <c r="J47" i="61"/>
  <c r="K47" i="61"/>
  <c r="AG47" i="61"/>
  <c r="AI47" i="61"/>
  <c r="AK47" i="61"/>
  <c r="AL47" i="61"/>
  <c r="AM47" i="61"/>
  <c r="BC47" i="61"/>
  <c r="BI47" i="61"/>
  <c r="BJ47" i="61"/>
  <c r="BK47" i="61"/>
  <c r="BM47" i="61"/>
  <c r="BO47" i="61"/>
  <c r="BP47" i="61"/>
  <c r="BQ47" i="61"/>
  <c r="BR47" i="61"/>
  <c r="BS47" i="61" s="1"/>
  <c r="I48" i="61"/>
  <c r="J48" i="61"/>
  <c r="K48" i="61"/>
  <c r="AG48" i="61"/>
  <c r="AI48" i="61"/>
  <c r="AK48" i="61"/>
  <c r="AL48" i="61"/>
  <c r="AM48" i="61"/>
  <c r="BC48" i="61"/>
  <c r="BI48" i="61"/>
  <c r="BJ48" i="61"/>
  <c r="BK48" i="61"/>
  <c r="BM48" i="61"/>
  <c r="BO48" i="61"/>
  <c r="BP48" i="61"/>
  <c r="BQ48" i="61"/>
  <c r="BR48" i="61"/>
  <c r="BS48" i="61" s="1"/>
  <c r="L50" i="61"/>
  <c r="M50" i="61"/>
  <c r="N50" i="61"/>
  <c r="AC50" i="61"/>
  <c r="AC52" i="61"/>
  <c r="AC54" i="61"/>
  <c r="AC56" i="61"/>
  <c r="AO62" i="61"/>
  <c r="AP62" i="61"/>
  <c r="AP64" i="61" s="1"/>
  <c r="AP66" i="61" s="1"/>
  <c r="AP68" i="61" s="1"/>
  <c r="AP70" i="61" s="1"/>
  <c r="AO64" i="61"/>
  <c r="J9" i="60"/>
  <c r="K9" i="60"/>
  <c r="AD9" i="60"/>
  <c r="AG9" i="60"/>
  <c r="AI9" i="60"/>
  <c r="BO9" i="60"/>
  <c r="BP9" i="60"/>
  <c r="BQ9" i="60"/>
  <c r="J10" i="60"/>
  <c r="K10" i="60"/>
  <c r="AD10" i="60"/>
  <c r="AG10" i="60"/>
  <c r="AI10" i="60"/>
  <c r="BO10" i="60"/>
  <c r="BP10" i="60"/>
  <c r="BQ10" i="60"/>
  <c r="BR10" i="60" s="1"/>
  <c r="BS10" i="60" s="1"/>
  <c r="J11" i="60"/>
  <c r="K11" i="60"/>
  <c r="AD11" i="60"/>
  <c r="AG11" i="60"/>
  <c r="AI11" i="60"/>
  <c r="BO11" i="60"/>
  <c r="BP11" i="60"/>
  <c r="BQ11" i="60"/>
  <c r="J12" i="60"/>
  <c r="K12" i="60"/>
  <c r="AD12" i="60"/>
  <c r="AG12" i="60"/>
  <c r="AI12" i="60"/>
  <c r="BO12" i="60"/>
  <c r="BP12" i="60"/>
  <c r="BQ12" i="60"/>
  <c r="J13" i="60"/>
  <c r="K13" i="60"/>
  <c r="AD13" i="60"/>
  <c r="AG13" i="60"/>
  <c r="AI13" i="60"/>
  <c r="BO13" i="60"/>
  <c r="BP13" i="60"/>
  <c r="BQ13" i="60"/>
  <c r="J14" i="60"/>
  <c r="K14" i="60"/>
  <c r="AD14" i="60"/>
  <c r="AG14" i="60"/>
  <c r="AI14" i="60"/>
  <c r="BO14" i="60"/>
  <c r="BP14" i="60"/>
  <c r="BQ14" i="60"/>
  <c r="BR14" i="60" s="1"/>
  <c r="BS14" i="60" s="1"/>
  <c r="J15" i="60"/>
  <c r="K15" i="60"/>
  <c r="AD15" i="60"/>
  <c r="AG15" i="60"/>
  <c r="AI15" i="60"/>
  <c r="BO15" i="60"/>
  <c r="BP15" i="60"/>
  <c r="BQ15" i="60"/>
  <c r="J16" i="60"/>
  <c r="K16" i="60"/>
  <c r="AD16" i="60"/>
  <c r="AG16" i="60"/>
  <c r="AI16" i="60"/>
  <c r="AK16" i="60"/>
  <c r="AL16" i="60"/>
  <c r="AM16" i="60"/>
  <c r="BI16" i="60"/>
  <c r="BJ16" i="60"/>
  <c r="BO16" i="60"/>
  <c r="BP16" i="60"/>
  <c r="BQ16" i="60"/>
  <c r="I17" i="60"/>
  <c r="J17" i="60"/>
  <c r="K17" i="60"/>
  <c r="AD17" i="60"/>
  <c r="AG17" i="60"/>
  <c r="AI17" i="60"/>
  <c r="AK17" i="60"/>
  <c r="AL17" i="60"/>
  <c r="AM17" i="60"/>
  <c r="BC17" i="60"/>
  <c r="BI17" i="60"/>
  <c r="BJ17" i="60"/>
  <c r="BK17" i="60"/>
  <c r="BM17" i="60" s="1"/>
  <c r="BO17" i="60"/>
  <c r="BP17" i="60"/>
  <c r="BQ17" i="60"/>
  <c r="I18" i="60"/>
  <c r="J18" i="60"/>
  <c r="K18" i="60"/>
  <c r="AD18" i="60"/>
  <c r="AG18" i="60"/>
  <c r="AI18" i="60"/>
  <c r="AK18" i="60"/>
  <c r="AL18" i="60"/>
  <c r="AM18" i="60"/>
  <c r="AN18" i="60"/>
  <c r="AO18" i="60" s="1"/>
  <c r="BC18" i="60"/>
  <c r="BI18" i="60"/>
  <c r="BJ18" i="60"/>
  <c r="BK18" i="60"/>
  <c r="BO18" i="60"/>
  <c r="BP18" i="60"/>
  <c r="BQ18" i="60"/>
  <c r="I19" i="60"/>
  <c r="J19" i="60"/>
  <c r="K19" i="60"/>
  <c r="AD19" i="60"/>
  <c r="AG19" i="60"/>
  <c r="AI19" i="60"/>
  <c r="AK19" i="60"/>
  <c r="AL19" i="60"/>
  <c r="AM19" i="60"/>
  <c r="BC19" i="60"/>
  <c r="BI19" i="60"/>
  <c r="BJ19" i="60"/>
  <c r="BK19" i="60"/>
  <c r="BO19" i="60"/>
  <c r="BP19" i="60"/>
  <c r="BQ19" i="60"/>
  <c r="I20" i="60"/>
  <c r="J20" i="60"/>
  <c r="K20" i="60"/>
  <c r="AD20" i="60"/>
  <c r="AG20" i="60"/>
  <c r="AI20" i="60"/>
  <c r="AK20" i="60"/>
  <c r="AL20" i="60"/>
  <c r="AM20" i="60"/>
  <c r="BC20" i="60"/>
  <c r="BI20" i="60"/>
  <c r="BJ20" i="60"/>
  <c r="BK20" i="60"/>
  <c r="BM20" i="60"/>
  <c r="BO20" i="60"/>
  <c r="BP20" i="60"/>
  <c r="BQ20" i="60"/>
  <c r="BR20" i="60"/>
  <c r="BS20" i="60" s="1"/>
  <c r="I21" i="60"/>
  <c r="J21" i="60"/>
  <c r="K21" i="60"/>
  <c r="AD21" i="60"/>
  <c r="AG21" i="60"/>
  <c r="AI21" i="60"/>
  <c r="AK21" i="60"/>
  <c r="AL21" i="60"/>
  <c r="AM21" i="60"/>
  <c r="BC21" i="60"/>
  <c r="BI21" i="60"/>
  <c r="BJ21" i="60"/>
  <c r="BK21" i="60"/>
  <c r="BO21" i="60"/>
  <c r="BP21" i="60"/>
  <c r="BQ21" i="60"/>
  <c r="BR21" i="60" s="1"/>
  <c r="BS21" i="60" s="1"/>
  <c r="I22" i="60"/>
  <c r="J22" i="60"/>
  <c r="K22" i="60"/>
  <c r="AD22" i="60"/>
  <c r="AG22" i="60"/>
  <c r="AI22" i="60"/>
  <c r="AK22" i="60"/>
  <c r="AL22" i="60"/>
  <c r="AM22" i="60"/>
  <c r="AN22" i="60"/>
  <c r="AO22" i="60" s="1"/>
  <c r="BC22" i="60"/>
  <c r="BI22" i="60"/>
  <c r="BJ22" i="60"/>
  <c r="BK22" i="60"/>
  <c r="BO22" i="60"/>
  <c r="BP22" i="60"/>
  <c r="BQ22" i="60"/>
  <c r="I23" i="60"/>
  <c r="J23" i="60"/>
  <c r="K23" i="60"/>
  <c r="AD23" i="60"/>
  <c r="AG23" i="60"/>
  <c r="AI23" i="60"/>
  <c r="AK23" i="60"/>
  <c r="AL23" i="60"/>
  <c r="AM23" i="60"/>
  <c r="AN23" i="60" s="1"/>
  <c r="AO23" i="60" s="1"/>
  <c r="BC23" i="60"/>
  <c r="BI23" i="60"/>
  <c r="BJ23" i="60"/>
  <c r="BK23" i="60"/>
  <c r="BO23" i="60"/>
  <c r="BP23" i="60"/>
  <c r="BQ23" i="60"/>
  <c r="I24" i="60"/>
  <c r="J24" i="60"/>
  <c r="K24" i="60"/>
  <c r="AD24" i="60"/>
  <c r="AG24" i="60"/>
  <c r="AI24" i="60"/>
  <c r="AK24" i="60"/>
  <c r="AL24" i="60"/>
  <c r="AM24" i="60"/>
  <c r="BC24" i="60"/>
  <c r="BI24" i="60"/>
  <c r="BJ24" i="60"/>
  <c r="BK24" i="60"/>
  <c r="BM24" i="60"/>
  <c r="BO24" i="60"/>
  <c r="BP24" i="60"/>
  <c r="BQ24" i="60"/>
  <c r="BR24" i="60"/>
  <c r="BS24" i="60" s="1"/>
  <c r="I25" i="60"/>
  <c r="J25" i="60"/>
  <c r="K25" i="60"/>
  <c r="AD25" i="60"/>
  <c r="AG25" i="60"/>
  <c r="AI25" i="60"/>
  <c r="AK25" i="60"/>
  <c r="AL25" i="60"/>
  <c r="AM25" i="60"/>
  <c r="BC25" i="60"/>
  <c r="BI25" i="60"/>
  <c r="BJ25" i="60"/>
  <c r="BK25" i="60"/>
  <c r="BM25" i="60" s="1"/>
  <c r="BO25" i="60"/>
  <c r="BP25" i="60"/>
  <c r="BQ25" i="60"/>
  <c r="I26" i="60"/>
  <c r="J26" i="60"/>
  <c r="K26" i="60"/>
  <c r="AD26" i="60"/>
  <c r="AG26" i="60"/>
  <c r="AI26" i="60"/>
  <c r="AK26" i="60"/>
  <c r="AL26" i="60"/>
  <c r="AM26" i="60"/>
  <c r="AN26" i="60"/>
  <c r="AO26" i="60" s="1"/>
  <c r="BC26" i="60"/>
  <c r="BI26" i="60"/>
  <c r="BJ26" i="60"/>
  <c r="BK26" i="60"/>
  <c r="BO26" i="60"/>
  <c r="BP26" i="60"/>
  <c r="BQ26" i="60"/>
  <c r="I27" i="60"/>
  <c r="J27" i="60"/>
  <c r="K27" i="60"/>
  <c r="AD27" i="60"/>
  <c r="AG27" i="60"/>
  <c r="AI27" i="60"/>
  <c r="AK27" i="60"/>
  <c r="AL27" i="60"/>
  <c r="AM27" i="60"/>
  <c r="BC27" i="60"/>
  <c r="BI27" i="60"/>
  <c r="BJ27" i="60"/>
  <c r="BK27" i="60"/>
  <c r="BO27" i="60"/>
  <c r="BP27" i="60"/>
  <c r="BQ27" i="60"/>
  <c r="I28" i="60"/>
  <c r="J28" i="60"/>
  <c r="K28" i="60"/>
  <c r="AD28" i="60"/>
  <c r="AG28" i="60"/>
  <c r="AI28" i="60"/>
  <c r="AK28" i="60"/>
  <c r="AL28" i="60"/>
  <c r="AM28" i="60"/>
  <c r="BC28" i="60"/>
  <c r="BI28" i="60"/>
  <c r="BJ28" i="60"/>
  <c r="BK28" i="60"/>
  <c r="BM28" i="60"/>
  <c r="BO28" i="60"/>
  <c r="BP28" i="60"/>
  <c r="BQ28" i="60"/>
  <c r="BR28" i="60"/>
  <c r="BS28" i="60" s="1"/>
  <c r="I29" i="60"/>
  <c r="J29" i="60"/>
  <c r="K29" i="60"/>
  <c r="AD29" i="60"/>
  <c r="AG29" i="60"/>
  <c r="AI29" i="60"/>
  <c r="AK29" i="60"/>
  <c r="AL29" i="60"/>
  <c r="AM29" i="60"/>
  <c r="BC29" i="60"/>
  <c r="BI29" i="60"/>
  <c r="BJ29" i="60"/>
  <c r="BK29" i="60"/>
  <c r="BO29" i="60"/>
  <c r="BP29" i="60"/>
  <c r="BQ29" i="60"/>
  <c r="BR29" i="60" s="1"/>
  <c r="BS29" i="60" s="1"/>
  <c r="I30" i="60"/>
  <c r="J30" i="60"/>
  <c r="K30" i="60"/>
  <c r="AD30" i="60"/>
  <c r="AG30" i="60"/>
  <c r="AI30" i="60"/>
  <c r="AK30" i="60"/>
  <c r="AL30" i="60"/>
  <c r="AM30" i="60"/>
  <c r="AN30" i="60"/>
  <c r="AO30" i="60" s="1"/>
  <c r="BC30" i="60"/>
  <c r="BI30" i="60"/>
  <c r="BJ30" i="60"/>
  <c r="BK30" i="60"/>
  <c r="BO30" i="60"/>
  <c r="BP30" i="60"/>
  <c r="BQ30" i="60"/>
  <c r="I31" i="60"/>
  <c r="J31" i="60"/>
  <c r="K31" i="60"/>
  <c r="AD31" i="60"/>
  <c r="AG31" i="60"/>
  <c r="AI31" i="60"/>
  <c r="AK31" i="60"/>
  <c r="AL31" i="60"/>
  <c r="AM31" i="60"/>
  <c r="AN31" i="60" s="1"/>
  <c r="AO31" i="60" s="1"/>
  <c r="BC31" i="60"/>
  <c r="BI31" i="60"/>
  <c r="BJ31" i="60"/>
  <c r="BK31" i="60"/>
  <c r="BO31" i="60"/>
  <c r="BP31" i="60"/>
  <c r="BQ31" i="60"/>
  <c r="I32" i="60"/>
  <c r="J32" i="60"/>
  <c r="K32" i="60"/>
  <c r="AD32" i="60"/>
  <c r="AG32" i="60"/>
  <c r="AI32" i="60"/>
  <c r="AK32" i="60"/>
  <c r="AL32" i="60"/>
  <c r="AM32" i="60"/>
  <c r="BC32" i="60"/>
  <c r="BI32" i="60"/>
  <c r="BJ32" i="60"/>
  <c r="BK32" i="60"/>
  <c r="BM32" i="60"/>
  <c r="BO32" i="60"/>
  <c r="BP32" i="60"/>
  <c r="BQ32" i="60"/>
  <c r="BR32" i="60"/>
  <c r="BS32" i="60" s="1"/>
  <c r="I33" i="60"/>
  <c r="J33" i="60"/>
  <c r="K33" i="60"/>
  <c r="AD33" i="60"/>
  <c r="AG33" i="60"/>
  <c r="AI33" i="60"/>
  <c r="AK33" i="60"/>
  <c r="AL33" i="60"/>
  <c r="AM33" i="60"/>
  <c r="BC33" i="60"/>
  <c r="BI33" i="60"/>
  <c r="BJ33" i="60"/>
  <c r="BK33" i="60"/>
  <c r="BM33" i="60" s="1"/>
  <c r="BO33" i="60"/>
  <c r="BP33" i="60"/>
  <c r="BQ33" i="60"/>
  <c r="I34" i="60"/>
  <c r="J34" i="60"/>
  <c r="K34" i="60"/>
  <c r="AD34" i="60"/>
  <c r="AG34" i="60"/>
  <c r="AI34" i="60"/>
  <c r="AK34" i="60"/>
  <c r="AL34" i="60"/>
  <c r="AM34" i="60"/>
  <c r="AN34" i="60"/>
  <c r="AO34" i="60" s="1"/>
  <c r="BC34" i="60"/>
  <c r="BI34" i="60"/>
  <c r="BJ34" i="60"/>
  <c r="BK34" i="60"/>
  <c r="BO34" i="60"/>
  <c r="BP34" i="60"/>
  <c r="BQ34" i="60"/>
  <c r="I35" i="60"/>
  <c r="J35" i="60"/>
  <c r="K35" i="60"/>
  <c r="AD35" i="60"/>
  <c r="AG35" i="60"/>
  <c r="AI35" i="60"/>
  <c r="AK35" i="60"/>
  <c r="AL35" i="60"/>
  <c r="AM35" i="60"/>
  <c r="BC35" i="60"/>
  <c r="BI35" i="60"/>
  <c r="BJ35" i="60"/>
  <c r="BK35" i="60"/>
  <c r="BO35" i="60"/>
  <c r="BP35" i="60"/>
  <c r="BQ35" i="60"/>
  <c r="I36" i="60"/>
  <c r="J36" i="60"/>
  <c r="K36" i="60"/>
  <c r="AD36" i="60"/>
  <c r="AG36" i="60"/>
  <c r="AI36" i="60"/>
  <c r="AK36" i="60"/>
  <c r="AL36" i="60"/>
  <c r="AM36" i="60"/>
  <c r="BC36" i="60"/>
  <c r="BI36" i="60"/>
  <c r="BJ36" i="60"/>
  <c r="BK36" i="60"/>
  <c r="BM36" i="60"/>
  <c r="BO36" i="60"/>
  <c r="BP36" i="60"/>
  <c r="BQ36" i="60"/>
  <c r="BR36" i="60"/>
  <c r="BS36" i="60" s="1"/>
  <c r="I37" i="60"/>
  <c r="J37" i="60"/>
  <c r="K37" i="60"/>
  <c r="AD37" i="60"/>
  <c r="AG37" i="60"/>
  <c r="AI37" i="60"/>
  <c r="AK37" i="60"/>
  <c r="AL37" i="60"/>
  <c r="AM37" i="60"/>
  <c r="BC37" i="60"/>
  <c r="BI37" i="60"/>
  <c r="BJ37" i="60"/>
  <c r="BK37" i="60"/>
  <c r="BO37" i="60"/>
  <c r="BP37" i="60"/>
  <c r="BQ37" i="60"/>
  <c r="BR37" i="60" s="1"/>
  <c r="BS37" i="60" s="1"/>
  <c r="I38" i="60"/>
  <c r="J38" i="60"/>
  <c r="K38" i="60"/>
  <c r="AD38" i="60"/>
  <c r="AG38" i="60"/>
  <c r="AI38" i="60"/>
  <c r="AK38" i="60"/>
  <c r="AL38" i="60"/>
  <c r="AM38" i="60"/>
  <c r="AN38" i="60"/>
  <c r="AO38" i="60" s="1"/>
  <c r="BC38" i="60"/>
  <c r="BI38" i="60"/>
  <c r="BJ38" i="60"/>
  <c r="BK38" i="60"/>
  <c r="BO38" i="60"/>
  <c r="BP38" i="60"/>
  <c r="BQ38" i="60"/>
  <c r="I39" i="60"/>
  <c r="J39" i="60"/>
  <c r="K39" i="60"/>
  <c r="AD39" i="60"/>
  <c r="AG39" i="60"/>
  <c r="AI39" i="60"/>
  <c r="AK39" i="60"/>
  <c r="AL39" i="60"/>
  <c r="AM39" i="60"/>
  <c r="AN39" i="60" s="1"/>
  <c r="AO39" i="60" s="1"/>
  <c r="BC39" i="60"/>
  <c r="BI39" i="60"/>
  <c r="BJ39" i="60"/>
  <c r="BK39" i="60"/>
  <c r="BO39" i="60"/>
  <c r="BP39" i="60"/>
  <c r="BQ39" i="60"/>
  <c r="I40" i="60"/>
  <c r="J40" i="60"/>
  <c r="K40" i="60"/>
  <c r="AD40" i="60"/>
  <c r="AG40" i="60"/>
  <c r="AI40" i="60"/>
  <c r="AK40" i="60"/>
  <c r="AL40" i="60"/>
  <c r="AM40" i="60"/>
  <c r="BC40" i="60"/>
  <c r="BI40" i="60"/>
  <c r="BJ40" i="60"/>
  <c r="BK40" i="60"/>
  <c r="BM40" i="60"/>
  <c r="BO40" i="60"/>
  <c r="BP40" i="60"/>
  <c r="BQ40" i="60"/>
  <c r="BR40" i="60"/>
  <c r="BS40" i="60" s="1"/>
  <c r="I41" i="60"/>
  <c r="J41" i="60"/>
  <c r="K41" i="60"/>
  <c r="AD41" i="60"/>
  <c r="AG41" i="60"/>
  <c r="AI41" i="60"/>
  <c r="AK41" i="60"/>
  <c r="AL41" i="60"/>
  <c r="AM41" i="60"/>
  <c r="BC41" i="60"/>
  <c r="BI41" i="60"/>
  <c r="BJ41" i="60"/>
  <c r="BK41" i="60"/>
  <c r="BM41" i="60" s="1"/>
  <c r="BO41" i="60"/>
  <c r="BP41" i="60"/>
  <c r="BQ41" i="60"/>
  <c r="I42" i="60"/>
  <c r="J42" i="60"/>
  <c r="K42" i="60"/>
  <c r="AD42" i="60"/>
  <c r="AG42" i="60"/>
  <c r="AI42" i="60"/>
  <c r="AK42" i="60"/>
  <c r="AL42" i="60"/>
  <c r="AM42" i="60"/>
  <c r="AN42" i="60"/>
  <c r="AO42" i="60" s="1"/>
  <c r="BC42" i="60"/>
  <c r="BI42" i="60"/>
  <c r="BJ42" i="60"/>
  <c r="BK42" i="60"/>
  <c r="BO42" i="60"/>
  <c r="BP42" i="60"/>
  <c r="BQ42" i="60"/>
  <c r="I43" i="60"/>
  <c r="J43" i="60"/>
  <c r="K43" i="60"/>
  <c r="AD43" i="60"/>
  <c r="AG43" i="60"/>
  <c r="AI43" i="60"/>
  <c r="AK43" i="60"/>
  <c r="AL43" i="60"/>
  <c r="AM43" i="60"/>
  <c r="BC43" i="60"/>
  <c r="BI43" i="60"/>
  <c r="BJ43" i="60"/>
  <c r="BK43" i="60"/>
  <c r="BO43" i="60"/>
  <c r="BP43" i="60"/>
  <c r="BQ43" i="60"/>
  <c r="I44" i="60"/>
  <c r="J44" i="60"/>
  <c r="K44" i="60"/>
  <c r="AD44" i="60"/>
  <c r="AG44" i="60"/>
  <c r="AI44" i="60"/>
  <c r="AK44" i="60"/>
  <c r="AL44" i="60"/>
  <c r="AM44" i="60"/>
  <c r="BC44" i="60"/>
  <c r="BI44" i="60"/>
  <c r="BJ44" i="60"/>
  <c r="BK44" i="60"/>
  <c r="BM44" i="60"/>
  <c r="BO44" i="60"/>
  <c r="BP44" i="60"/>
  <c r="BQ44" i="60"/>
  <c r="BR44" i="60"/>
  <c r="BS44" i="60" s="1"/>
  <c r="I45" i="60"/>
  <c r="J45" i="60"/>
  <c r="K45" i="60"/>
  <c r="AD45" i="60"/>
  <c r="AG45" i="60"/>
  <c r="AI45" i="60"/>
  <c r="AK45" i="60"/>
  <c r="AL45" i="60"/>
  <c r="AM45" i="60"/>
  <c r="BC45" i="60"/>
  <c r="BI45" i="60"/>
  <c r="BJ45" i="60"/>
  <c r="BK45" i="60"/>
  <c r="BM45" i="60"/>
  <c r="BO45" i="60"/>
  <c r="BP45" i="60"/>
  <c r="BQ45" i="60"/>
  <c r="I46" i="60"/>
  <c r="J46" i="60"/>
  <c r="K46" i="60"/>
  <c r="AD46" i="60"/>
  <c r="AG46" i="60"/>
  <c r="AI46" i="60"/>
  <c r="AK46" i="60"/>
  <c r="AL46" i="60"/>
  <c r="AM46" i="60"/>
  <c r="BC46" i="60"/>
  <c r="BI46" i="60"/>
  <c r="BJ46" i="60"/>
  <c r="BK46" i="60"/>
  <c r="BO46" i="60"/>
  <c r="BP46" i="60"/>
  <c r="BQ46" i="60"/>
  <c r="I47" i="60"/>
  <c r="J47" i="60"/>
  <c r="K47" i="60"/>
  <c r="AD47" i="60"/>
  <c r="AG47" i="60"/>
  <c r="AI47" i="60"/>
  <c r="AK47" i="60"/>
  <c r="AL47" i="60"/>
  <c r="AM47" i="60"/>
  <c r="BC47" i="60"/>
  <c r="BI47" i="60"/>
  <c r="BJ47" i="60"/>
  <c r="BK47" i="60"/>
  <c r="BM47" i="60"/>
  <c r="BO47" i="60"/>
  <c r="BP47" i="60"/>
  <c r="BQ47" i="60"/>
  <c r="BR47" i="60"/>
  <c r="BS47" i="60" s="1"/>
  <c r="I48" i="60"/>
  <c r="J48" i="60"/>
  <c r="K48" i="60"/>
  <c r="AD48" i="60"/>
  <c r="AG48" i="60"/>
  <c r="AI48" i="60"/>
  <c r="AK48" i="60"/>
  <c r="AL48" i="60"/>
  <c r="AM48" i="60"/>
  <c r="BC48" i="60"/>
  <c r="BI48" i="60"/>
  <c r="BJ48" i="60"/>
  <c r="BK48" i="60"/>
  <c r="BO48" i="60"/>
  <c r="BP48" i="60"/>
  <c r="BQ48" i="60"/>
  <c r="L50" i="60"/>
  <c r="M50" i="60"/>
  <c r="N50" i="60"/>
  <c r="AC50" i="60"/>
  <c r="AC52" i="60"/>
  <c r="AC54" i="60"/>
  <c r="AC56" i="60"/>
  <c r="AO62" i="60"/>
  <c r="AP62" i="60"/>
  <c r="AO64" i="60"/>
  <c r="AP64" i="60"/>
  <c r="AP66" i="60" s="1"/>
  <c r="AP68" i="60" s="1"/>
  <c r="AP70" i="60" s="1"/>
  <c r="J9" i="59"/>
  <c r="K9" i="59"/>
  <c r="AD9" i="59"/>
  <c r="AG9" i="59"/>
  <c r="AI9" i="59"/>
  <c r="BO9" i="59"/>
  <c r="BP9" i="59"/>
  <c r="BQ9" i="59"/>
  <c r="J10" i="59"/>
  <c r="K10" i="59"/>
  <c r="AD10" i="59"/>
  <c r="AG10" i="59"/>
  <c r="AI10" i="59"/>
  <c r="BO10" i="59"/>
  <c r="BP10" i="59"/>
  <c r="BQ10" i="59"/>
  <c r="J11" i="59"/>
  <c r="K11" i="59"/>
  <c r="AD11" i="59"/>
  <c r="AG11" i="59"/>
  <c r="AI11" i="59"/>
  <c r="BO11" i="59"/>
  <c r="BP11" i="59"/>
  <c r="BQ11" i="59"/>
  <c r="J12" i="59"/>
  <c r="K12" i="59"/>
  <c r="AD12" i="59"/>
  <c r="AG12" i="59"/>
  <c r="AI12" i="59"/>
  <c r="BO12" i="59"/>
  <c r="BP12" i="59"/>
  <c r="BQ12" i="59"/>
  <c r="J13" i="59"/>
  <c r="K13" i="59"/>
  <c r="AD13" i="59"/>
  <c r="AG13" i="59"/>
  <c r="AI13" i="59"/>
  <c r="BO13" i="59"/>
  <c r="BP13" i="59"/>
  <c r="BQ13" i="59"/>
  <c r="J14" i="59"/>
  <c r="K14" i="59"/>
  <c r="AD14" i="59"/>
  <c r="AG14" i="59"/>
  <c r="AI14" i="59"/>
  <c r="BO14" i="59"/>
  <c r="BP14" i="59"/>
  <c r="BQ14" i="59"/>
  <c r="J15" i="59"/>
  <c r="K15" i="59"/>
  <c r="AD15" i="59"/>
  <c r="AG15" i="59"/>
  <c r="AI15" i="59"/>
  <c r="BO15" i="59"/>
  <c r="BP15" i="59"/>
  <c r="BQ15" i="59"/>
  <c r="J16" i="59"/>
  <c r="K16" i="59"/>
  <c r="AD16" i="59"/>
  <c r="AG16" i="59"/>
  <c r="AI16" i="59"/>
  <c r="AK16" i="59"/>
  <c r="AL16" i="59"/>
  <c r="AM16" i="59"/>
  <c r="BI16" i="59"/>
  <c r="BJ16" i="59"/>
  <c r="BO16" i="59"/>
  <c r="BP16" i="59"/>
  <c r="BQ16" i="59"/>
  <c r="I17" i="59"/>
  <c r="J17" i="59"/>
  <c r="K17" i="59"/>
  <c r="AD17" i="59"/>
  <c r="AG17" i="59"/>
  <c r="AI17" i="59"/>
  <c r="AK17" i="59"/>
  <c r="AL17" i="59"/>
  <c r="AM17" i="59"/>
  <c r="AN17" i="59" s="1"/>
  <c r="AO17" i="59" s="1"/>
  <c r="BC17" i="59"/>
  <c r="BI17" i="59"/>
  <c r="BJ17" i="59"/>
  <c r="BK17" i="59"/>
  <c r="BO17" i="59"/>
  <c r="BP17" i="59"/>
  <c r="BQ17" i="59"/>
  <c r="I18" i="59"/>
  <c r="J18" i="59"/>
  <c r="K18" i="59"/>
  <c r="AD18" i="59"/>
  <c r="AG18" i="59"/>
  <c r="AI18" i="59"/>
  <c r="AK18" i="59"/>
  <c r="AL18" i="59"/>
  <c r="AM18" i="59"/>
  <c r="BC18" i="59"/>
  <c r="BI18" i="59"/>
  <c r="BJ18" i="59"/>
  <c r="BK18" i="59"/>
  <c r="BO18" i="59"/>
  <c r="BP18" i="59"/>
  <c r="BQ18" i="59"/>
  <c r="BR18" i="59"/>
  <c r="BS18" i="59" s="1"/>
  <c r="I19" i="59"/>
  <c r="J19" i="59"/>
  <c r="K19" i="59"/>
  <c r="AD19" i="59"/>
  <c r="AG19" i="59"/>
  <c r="AI19" i="59"/>
  <c r="AK19" i="59"/>
  <c r="AL19" i="59"/>
  <c r="AM19" i="59"/>
  <c r="BC19" i="59"/>
  <c r="BI19" i="59"/>
  <c r="BJ19" i="59"/>
  <c r="BK19" i="59"/>
  <c r="BM19" i="59" s="1"/>
  <c r="BO19" i="59"/>
  <c r="BP19" i="59"/>
  <c r="BQ19" i="59"/>
  <c r="I20" i="59"/>
  <c r="J20" i="59"/>
  <c r="K20" i="59"/>
  <c r="AD20" i="59"/>
  <c r="AG20" i="59"/>
  <c r="AI20" i="59"/>
  <c r="AK20" i="59"/>
  <c r="AL20" i="59"/>
  <c r="AM20" i="59"/>
  <c r="AN20" i="59"/>
  <c r="AO20" i="59" s="1"/>
  <c r="AV20" i="59" s="1"/>
  <c r="BC20" i="59"/>
  <c r="BI20" i="59"/>
  <c r="BJ20" i="59"/>
  <c r="BK20" i="59"/>
  <c r="BO20" i="59"/>
  <c r="BP20" i="59"/>
  <c r="BQ20" i="59"/>
  <c r="I21" i="59"/>
  <c r="J21" i="59"/>
  <c r="K21" i="59"/>
  <c r="AD21" i="59"/>
  <c r="AG21" i="59"/>
  <c r="AI21" i="59"/>
  <c r="AK21" i="59"/>
  <c r="AL21" i="59"/>
  <c r="AM21" i="59"/>
  <c r="BC21" i="59"/>
  <c r="BI21" i="59"/>
  <c r="BJ21" i="59"/>
  <c r="BK21" i="59"/>
  <c r="BO21" i="59"/>
  <c r="BP21" i="59"/>
  <c r="BQ21" i="59"/>
  <c r="I22" i="59"/>
  <c r="J22" i="59"/>
  <c r="K22" i="59"/>
  <c r="AD22" i="59"/>
  <c r="AG22" i="59"/>
  <c r="AI22" i="59"/>
  <c r="AK22" i="59"/>
  <c r="AL22" i="59"/>
  <c r="AM22" i="59"/>
  <c r="BC22" i="59"/>
  <c r="BI22" i="59"/>
  <c r="BJ22" i="59"/>
  <c r="BK22" i="59"/>
  <c r="BM22" i="59"/>
  <c r="BO22" i="59"/>
  <c r="BP22" i="59"/>
  <c r="BQ22" i="59"/>
  <c r="BR22" i="59"/>
  <c r="BS22" i="59" s="1"/>
  <c r="I23" i="59"/>
  <c r="J23" i="59"/>
  <c r="K23" i="59"/>
  <c r="AD23" i="59"/>
  <c r="AG23" i="59"/>
  <c r="AI23" i="59"/>
  <c r="AK23" i="59"/>
  <c r="AL23" i="59"/>
  <c r="AM23" i="59"/>
  <c r="BC23" i="59"/>
  <c r="BI23" i="59"/>
  <c r="BJ23" i="59"/>
  <c r="BK23" i="59"/>
  <c r="BO23" i="59"/>
  <c r="BP23" i="59"/>
  <c r="BQ23" i="59"/>
  <c r="BR23" i="59" s="1"/>
  <c r="BS23" i="59" s="1"/>
  <c r="I24" i="59"/>
  <c r="J24" i="59"/>
  <c r="K24" i="59"/>
  <c r="AD24" i="59"/>
  <c r="AG24" i="59"/>
  <c r="AI24" i="59"/>
  <c r="AK24" i="59"/>
  <c r="AL24" i="59"/>
  <c r="AM24" i="59"/>
  <c r="AN24" i="59"/>
  <c r="AO24" i="59" s="1"/>
  <c r="BC24" i="59"/>
  <c r="BI24" i="59"/>
  <c r="BJ24" i="59"/>
  <c r="BK24" i="59"/>
  <c r="BO24" i="59"/>
  <c r="BP24" i="59"/>
  <c r="BQ24" i="59"/>
  <c r="I25" i="59"/>
  <c r="J25" i="59"/>
  <c r="K25" i="59"/>
  <c r="AD25" i="59"/>
  <c r="AG25" i="59"/>
  <c r="AI25" i="59"/>
  <c r="AK25" i="59"/>
  <c r="AL25" i="59"/>
  <c r="AM25" i="59"/>
  <c r="AN25" i="59" s="1"/>
  <c r="AO25" i="59" s="1"/>
  <c r="BC25" i="59"/>
  <c r="BI25" i="59"/>
  <c r="BJ25" i="59"/>
  <c r="BK25" i="59"/>
  <c r="BO25" i="59"/>
  <c r="BP25" i="59"/>
  <c r="BQ25" i="59"/>
  <c r="I26" i="59"/>
  <c r="J26" i="59"/>
  <c r="K26" i="59"/>
  <c r="AD26" i="59"/>
  <c r="AG26" i="59"/>
  <c r="AI26" i="59"/>
  <c r="AK26" i="59"/>
  <c r="AL26" i="59"/>
  <c r="AM26" i="59"/>
  <c r="BC26" i="59"/>
  <c r="BI26" i="59"/>
  <c r="BJ26" i="59"/>
  <c r="BK26" i="59"/>
  <c r="BM26" i="59"/>
  <c r="BO26" i="59"/>
  <c r="BP26" i="59"/>
  <c r="BQ26" i="59"/>
  <c r="BR26" i="59"/>
  <c r="BS26" i="59" s="1"/>
  <c r="I27" i="59"/>
  <c r="J27" i="59"/>
  <c r="K27" i="59"/>
  <c r="AD27" i="59"/>
  <c r="AG27" i="59"/>
  <c r="AI27" i="59"/>
  <c r="AK27" i="59"/>
  <c r="AL27" i="59"/>
  <c r="AM27" i="59"/>
  <c r="BC27" i="59"/>
  <c r="BI27" i="59"/>
  <c r="BJ27" i="59"/>
  <c r="BK27" i="59"/>
  <c r="BM27" i="59" s="1"/>
  <c r="BO27" i="59"/>
  <c r="BP27" i="59"/>
  <c r="BQ27" i="59"/>
  <c r="I28" i="59"/>
  <c r="J28" i="59"/>
  <c r="K28" i="59"/>
  <c r="AD28" i="59"/>
  <c r="AG28" i="59"/>
  <c r="AI28" i="59"/>
  <c r="AK28" i="59"/>
  <c r="AL28" i="59"/>
  <c r="AM28" i="59"/>
  <c r="AN28" i="59"/>
  <c r="AO28" i="59" s="1"/>
  <c r="AX28" i="59" s="1"/>
  <c r="BC28" i="59"/>
  <c r="BI28" i="59"/>
  <c r="BJ28" i="59"/>
  <c r="BK28" i="59"/>
  <c r="BO28" i="59"/>
  <c r="BP28" i="59"/>
  <c r="BQ28" i="59"/>
  <c r="I29" i="59"/>
  <c r="J29" i="59"/>
  <c r="K29" i="59"/>
  <c r="AD29" i="59"/>
  <c r="AG29" i="59"/>
  <c r="AI29" i="59"/>
  <c r="AK29" i="59"/>
  <c r="AL29" i="59"/>
  <c r="AM29" i="59"/>
  <c r="BC29" i="59"/>
  <c r="BI29" i="59"/>
  <c r="BJ29" i="59"/>
  <c r="BK29" i="59"/>
  <c r="BO29" i="59"/>
  <c r="BP29" i="59"/>
  <c r="BQ29" i="59"/>
  <c r="I30" i="59"/>
  <c r="J30" i="59"/>
  <c r="K30" i="59"/>
  <c r="AD30" i="59"/>
  <c r="AG30" i="59"/>
  <c r="AI30" i="59"/>
  <c r="AK30" i="59"/>
  <c r="AL30" i="59"/>
  <c r="AM30" i="59"/>
  <c r="BC30" i="59"/>
  <c r="BI30" i="59"/>
  <c r="BJ30" i="59"/>
  <c r="BK30" i="59"/>
  <c r="BM30" i="59"/>
  <c r="BO30" i="59"/>
  <c r="BP30" i="59"/>
  <c r="BQ30" i="59"/>
  <c r="BR30" i="59"/>
  <c r="BS30" i="59" s="1"/>
  <c r="I31" i="59"/>
  <c r="J31" i="59"/>
  <c r="K31" i="59"/>
  <c r="AD31" i="59"/>
  <c r="AG31" i="59"/>
  <c r="AI31" i="59"/>
  <c r="AK31" i="59"/>
  <c r="AL31" i="59"/>
  <c r="AM31" i="59"/>
  <c r="BC31" i="59"/>
  <c r="BI31" i="59"/>
  <c r="BJ31" i="59"/>
  <c r="BK31" i="59"/>
  <c r="BO31" i="59"/>
  <c r="BP31" i="59"/>
  <c r="BQ31" i="59"/>
  <c r="BR31" i="59" s="1"/>
  <c r="BS31" i="59" s="1"/>
  <c r="I32" i="59"/>
  <c r="J32" i="59"/>
  <c r="K32" i="59"/>
  <c r="AD32" i="59"/>
  <c r="AG32" i="59"/>
  <c r="AI32" i="59"/>
  <c r="AK32" i="59"/>
  <c r="AL32" i="59"/>
  <c r="AM32" i="59"/>
  <c r="AN32" i="59"/>
  <c r="AO32" i="59" s="1"/>
  <c r="BC32" i="59"/>
  <c r="BI32" i="59"/>
  <c r="BJ32" i="59"/>
  <c r="BK32" i="59"/>
  <c r="BO32" i="59"/>
  <c r="BP32" i="59"/>
  <c r="BQ32" i="59"/>
  <c r="I33" i="59"/>
  <c r="J33" i="59"/>
  <c r="K33" i="59"/>
  <c r="AD33" i="59"/>
  <c r="AG33" i="59"/>
  <c r="AI33" i="59"/>
  <c r="AK33" i="59"/>
  <c r="AL33" i="59"/>
  <c r="AM33" i="59"/>
  <c r="AN33" i="59" s="1"/>
  <c r="AO33" i="59" s="1"/>
  <c r="BC33" i="59"/>
  <c r="BI33" i="59"/>
  <c r="BJ33" i="59"/>
  <c r="BK33" i="59"/>
  <c r="BO33" i="59"/>
  <c r="BP33" i="59"/>
  <c r="BQ33" i="59"/>
  <c r="I34" i="59"/>
  <c r="J34" i="59"/>
  <c r="K34" i="59"/>
  <c r="AD34" i="59"/>
  <c r="AG34" i="59"/>
  <c r="AI34" i="59"/>
  <c r="AK34" i="59"/>
  <c r="AL34" i="59"/>
  <c r="AM34" i="59"/>
  <c r="BC34" i="59"/>
  <c r="BI34" i="59"/>
  <c r="BJ34" i="59"/>
  <c r="BK34" i="59"/>
  <c r="BO34" i="59"/>
  <c r="BP34" i="59"/>
  <c r="BQ34" i="59"/>
  <c r="BR34" i="59"/>
  <c r="BS34" i="59" s="1"/>
  <c r="I35" i="59"/>
  <c r="J35" i="59"/>
  <c r="K35" i="59"/>
  <c r="AD35" i="59"/>
  <c r="AG35" i="59"/>
  <c r="AI35" i="59"/>
  <c r="AK35" i="59"/>
  <c r="AL35" i="59"/>
  <c r="AM35" i="59"/>
  <c r="BC35" i="59"/>
  <c r="BI35" i="59"/>
  <c r="BJ35" i="59"/>
  <c r="BK35" i="59"/>
  <c r="BM35" i="59" s="1"/>
  <c r="BO35" i="59"/>
  <c r="BP35" i="59"/>
  <c r="BQ35" i="59"/>
  <c r="I36" i="59"/>
  <c r="J36" i="59"/>
  <c r="K36" i="59"/>
  <c r="AD36" i="59"/>
  <c r="AG36" i="59"/>
  <c r="AI36" i="59"/>
  <c r="AK36" i="59"/>
  <c r="AL36" i="59"/>
  <c r="AM36" i="59"/>
  <c r="AN36" i="59"/>
  <c r="AO36" i="59" s="1"/>
  <c r="BC36" i="59"/>
  <c r="BI36" i="59"/>
  <c r="BJ36" i="59"/>
  <c r="BK36" i="59"/>
  <c r="BO36" i="59"/>
  <c r="BP36" i="59"/>
  <c r="BQ36" i="59"/>
  <c r="I37" i="59"/>
  <c r="J37" i="59"/>
  <c r="K37" i="59"/>
  <c r="AD37" i="59"/>
  <c r="AG37" i="59"/>
  <c r="AI37" i="59"/>
  <c r="AK37" i="59"/>
  <c r="AL37" i="59"/>
  <c r="AM37" i="59"/>
  <c r="BC37" i="59"/>
  <c r="BI37" i="59"/>
  <c r="BJ37" i="59"/>
  <c r="BK37" i="59"/>
  <c r="BO37" i="59"/>
  <c r="BP37" i="59"/>
  <c r="BQ37" i="59"/>
  <c r="I38" i="59"/>
  <c r="J38" i="59"/>
  <c r="K38" i="59"/>
  <c r="AD38" i="59"/>
  <c r="AG38" i="59"/>
  <c r="AI38" i="59"/>
  <c r="AK38" i="59"/>
  <c r="AL38" i="59"/>
  <c r="AM38" i="59"/>
  <c r="BC38" i="59"/>
  <c r="BI38" i="59"/>
  <c r="BJ38" i="59"/>
  <c r="BK38" i="59"/>
  <c r="BM38" i="59"/>
  <c r="BO38" i="59"/>
  <c r="BP38" i="59"/>
  <c r="BQ38" i="59"/>
  <c r="I39" i="59"/>
  <c r="J39" i="59"/>
  <c r="K39" i="59"/>
  <c r="AD39" i="59"/>
  <c r="AG39" i="59"/>
  <c r="AI39" i="59"/>
  <c r="AK39" i="59"/>
  <c r="AL39" i="59"/>
  <c r="AM39" i="59"/>
  <c r="BC39" i="59"/>
  <c r="BI39" i="59"/>
  <c r="BJ39" i="59"/>
  <c r="BK39" i="59"/>
  <c r="BO39" i="59"/>
  <c r="BP39" i="59"/>
  <c r="BQ39" i="59"/>
  <c r="BR39" i="59" s="1"/>
  <c r="BS39" i="59" s="1"/>
  <c r="I40" i="59"/>
  <c r="J40" i="59"/>
  <c r="K40" i="59"/>
  <c r="AD40" i="59"/>
  <c r="AG40" i="59"/>
  <c r="AI40" i="59"/>
  <c r="AK40" i="59"/>
  <c r="AL40" i="59"/>
  <c r="AM40" i="59"/>
  <c r="AN40" i="59"/>
  <c r="AO40" i="59" s="1"/>
  <c r="BC40" i="59"/>
  <c r="BI40" i="59"/>
  <c r="BJ40" i="59"/>
  <c r="BK40" i="59"/>
  <c r="BO40" i="59"/>
  <c r="BP40" i="59"/>
  <c r="BQ40" i="59"/>
  <c r="I41" i="59"/>
  <c r="J41" i="59"/>
  <c r="K41" i="59"/>
  <c r="AD41" i="59"/>
  <c r="AG41" i="59"/>
  <c r="AI41" i="59"/>
  <c r="AK41" i="59"/>
  <c r="AL41" i="59"/>
  <c r="AM41" i="59"/>
  <c r="AN41" i="59" s="1"/>
  <c r="AO41" i="59" s="1"/>
  <c r="BC41" i="59"/>
  <c r="BI41" i="59"/>
  <c r="BJ41" i="59"/>
  <c r="BK41" i="59"/>
  <c r="BO41" i="59"/>
  <c r="BP41" i="59"/>
  <c r="BQ41" i="59"/>
  <c r="I42" i="59"/>
  <c r="J42" i="59"/>
  <c r="K42" i="59"/>
  <c r="AD42" i="59"/>
  <c r="AG42" i="59"/>
  <c r="AI42" i="59"/>
  <c r="AK42" i="59"/>
  <c r="AL42" i="59"/>
  <c r="AM42" i="59"/>
  <c r="BC42" i="59"/>
  <c r="BI42" i="59"/>
  <c r="BJ42" i="59"/>
  <c r="BK42" i="59"/>
  <c r="BO42" i="59"/>
  <c r="BP42" i="59"/>
  <c r="BQ42" i="59"/>
  <c r="BR42" i="59"/>
  <c r="BS42" i="59" s="1"/>
  <c r="I43" i="59"/>
  <c r="J43" i="59"/>
  <c r="K43" i="59"/>
  <c r="AD43" i="59"/>
  <c r="AG43" i="59"/>
  <c r="AI43" i="59"/>
  <c r="AK43" i="59"/>
  <c r="AL43" i="59"/>
  <c r="AM43" i="59"/>
  <c r="BC43" i="59"/>
  <c r="BI43" i="59"/>
  <c r="BJ43" i="59"/>
  <c r="BK43" i="59"/>
  <c r="BO43" i="59"/>
  <c r="BP43" i="59"/>
  <c r="BQ43" i="59"/>
  <c r="I44" i="59"/>
  <c r="J44" i="59"/>
  <c r="K44" i="59"/>
  <c r="AD44" i="59"/>
  <c r="AG44" i="59"/>
  <c r="AI44" i="59"/>
  <c r="AK44" i="59"/>
  <c r="AL44" i="59"/>
  <c r="AM44" i="59"/>
  <c r="BC44" i="59"/>
  <c r="BI44" i="59"/>
  <c r="BJ44" i="59"/>
  <c r="BK44" i="59"/>
  <c r="BM44" i="59" s="1"/>
  <c r="BO44" i="59"/>
  <c r="BP44" i="59"/>
  <c r="BQ44" i="59"/>
  <c r="I45" i="59"/>
  <c r="J45" i="59"/>
  <c r="K45" i="59"/>
  <c r="AD45" i="59"/>
  <c r="AG45" i="59"/>
  <c r="AI45" i="59"/>
  <c r="AK45" i="59"/>
  <c r="AL45" i="59"/>
  <c r="AM45" i="59"/>
  <c r="AN45" i="59"/>
  <c r="AO45" i="59" s="1"/>
  <c r="BC45" i="59"/>
  <c r="BI45" i="59"/>
  <c r="BJ45" i="59"/>
  <c r="BK45" i="59"/>
  <c r="BO45" i="59"/>
  <c r="BP45" i="59"/>
  <c r="BQ45" i="59"/>
  <c r="I46" i="59"/>
  <c r="J46" i="59"/>
  <c r="K46" i="59"/>
  <c r="AD46" i="59"/>
  <c r="AG46" i="59"/>
  <c r="AI46" i="59"/>
  <c r="AK46" i="59"/>
  <c r="AL46" i="59"/>
  <c r="AM46" i="59"/>
  <c r="BC46" i="59"/>
  <c r="BI46" i="59"/>
  <c r="BJ46" i="59"/>
  <c r="BK46" i="59"/>
  <c r="BM46" i="59"/>
  <c r="BO46" i="59"/>
  <c r="BP46" i="59"/>
  <c r="BQ46" i="59"/>
  <c r="BR46" i="59"/>
  <c r="BS46" i="59" s="1"/>
  <c r="I47" i="59"/>
  <c r="J47" i="59"/>
  <c r="K47" i="59"/>
  <c r="AD47" i="59"/>
  <c r="AG47" i="59"/>
  <c r="AI47" i="59"/>
  <c r="AK47" i="59"/>
  <c r="AL47" i="59"/>
  <c r="AM47" i="59"/>
  <c r="BC47" i="59"/>
  <c r="BI47" i="59"/>
  <c r="BJ47" i="59"/>
  <c r="BK47" i="59"/>
  <c r="BM47" i="59" s="1"/>
  <c r="BO47" i="59"/>
  <c r="BP47" i="59"/>
  <c r="BQ47" i="59"/>
  <c r="I48" i="59"/>
  <c r="J48" i="59"/>
  <c r="K48" i="59"/>
  <c r="AD48" i="59"/>
  <c r="AG48" i="59"/>
  <c r="AI48" i="59"/>
  <c r="AK48" i="59"/>
  <c r="AL48" i="59"/>
  <c r="AM48" i="59"/>
  <c r="AN48" i="59"/>
  <c r="AO48" i="59" s="1"/>
  <c r="BC48" i="59"/>
  <c r="BI48" i="59"/>
  <c r="BJ48" i="59"/>
  <c r="BK48" i="59"/>
  <c r="BO48" i="59"/>
  <c r="BP48" i="59"/>
  <c r="BQ48" i="59"/>
  <c r="L50" i="59"/>
  <c r="M50" i="59"/>
  <c r="N50" i="59"/>
  <c r="AC50" i="59"/>
  <c r="AC52" i="59"/>
  <c r="AC54" i="59"/>
  <c r="AC56" i="59"/>
  <c r="AO62" i="59"/>
  <c r="AO64" i="59" s="1"/>
  <c r="AP62" i="59"/>
  <c r="AP64" i="59" s="1"/>
  <c r="AP66" i="59"/>
  <c r="AP68" i="59" s="1"/>
  <c r="AP70" i="59" s="1"/>
  <c r="J9" i="58"/>
  <c r="K9" i="58"/>
  <c r="AD9" i="58"/>
  <c r="AG9" i="58"/>
  <c r="AI9" i="58"/>
  <c r="BO9" i="58"/>
  <c r="BR9" i="58" s="1"/>
  <c r="BS9" i="58" s="1"/>
  <c r="BP9" i="58"/>
  <c r="BQ9" i="58"/>
  <c r="J10" i="58"/>
  <c r="K10" i="58"/>
  <c r="AD10" i="58"/>
  <c r="AG10" i="58"/>
  <c r="AI10" i="58"/>
  <c r="BO10" i="58"/>
  <c r="BP10" i="58"/>
  <c r="BQ10" i="58"/>
  <c r="J11" i="58"/>
  <c r="K11" i="58"/>
  <c r="AD11" i="58"/>
  <c r="AG11" i="58"/>
  <c r="AI11" i="58"/>
  <c r="BO11" i="58"/>
  <c r="BP11" i="58"/>
  <c r="BQ11" i="58"/>
  <c r="BR11" i="58"/>
  <c r="BS11" i="58" s="1"/>
  <c r="J12" i="58"/>
  <c r="K12" i="58"/>
  <c r="AD12" i="58"/>
  <c r="AG12" i="58"/>
  <c r="AI12" i="58"/>
  <c r="BO12" i="58"/>
  <c r="BP12" i="58"/>
  <c r="BQ12" i="58"/>
  <c r="J13" i="58"/>
  <c r="K13" i="58"/>
  <c r="AD13" i="58"/>
  <c r="AG13" i="58"/>
  <c r="AI13" i="58"/>
  <c r="BO13" i="58"/>
  <c r="BP13" i="58"/>
  <c r="BQ13" i="58"/>
  <c r="BR13" i="58"/>
  <c r="BS13" i="58" s="1"/>
  <c r="J14" i="58"/>
  <c r="K14" i="58"/>
  <c r="AD14" i="58"/>
  <c r="AG14" i="58"/>
  <c r="AI14" i="58"/>
  <c r="BO14" i="58"/>
  <c r="BP14" i="58"/>
  <c r="BQ14" i="58"/>
  <c r="J15" i="58"/>
  <c r="K15" i="58"/>
  <c r="AD15" i="58"/>
  <c r="AG15" i="58"/>
  <c r="AI15" i="58"/>
  <c r="BO15" i="58"/>
  <c r="BP15" i="58"/>
  <c r="BQ15" i="58"/>
  <c r="BR15" i="58"/>
  <c r="BS15" i="58" s="1"/>
  <c r="J16" i="58"/>
  <c r="K16" i="58"/>
  <c r="AD16" i="58"/>
  <c r="AG16" i="58"/>
  <c r="AI16" i="58"/>
  <c r="AK16" i="58"/>
  <c r="AL16" i="58"/>
  <c r="AM16" i="58"/>
  <c r="BI16" i="58"/>
  <c r="BJ16" i="58"/>
  <c r="BO16" i="58"/>
  <c r="BP16" i="58"/>
  <c r="BQ16" i="58"/>
  <c r="J17" i="58"/>
  <c r="K17" i="58"/>
  <c r="AD17" i="58"/>
  <c r="AG17" i="58"/>
  <c r="AI17" i="58"/>
  <c r="AK17" i="58"/>
  <c r="AL17" i="58"/>
  <c r="AM17" i="58"/>
  <c r="BI17" i="58"/>
  <c r="BJ17" i="58"/>
  <c r="BO17" i="58"/>
  <c r="BP17" i="58"/>
  <c r="BQ17" i="58"/>
  <c r="I18" i="58"/>
  <c r="J18" i="58"/>
  <c r="K18" i="58"/>
  <c r="AD18" i="58"/>
  <c r="AG18" i="58"/>
  <c r="AI18" i="58"/>
  <c r="AK18" i="58"/>
  <c r="AL18" i="58"/>
  <c r="AM18" i="58"/>
  <c r="BC18" i="58"/>
  <c r="BI18" i="58"/>
  <c r="BJ18" i="58"/>
  <c r="BK18" i="58"/>
  <c r="BO18" i="58"/>
  <c r="BP18" i="58"/>
  <c r="BQ18" i="58"/>
  <c r="I19" i="58"/>
  <c r="J19" i="58"/>
  <c r="K19" i="58"/>
  <c r="AD19" i="58"/>
  <c r="AG19" i="58"/>
  <c r="AI19" i="58"/>
  <c r="AK19" i="58"/>
  <c r="AL19" i="58"/>
  <c r="AM19" i="58"/>
  <c r="BC19" i="58"/>
  <c r="BI19" i="58"/>
  <c r="BJ19" i="58"/>
  <c r="BK19" i="58"/>
  <c r="BO19" i="58"/>
  <c r="BP19" i="58"/>
  <c r="BQ19" i="58"/>
  <c r="BR19" i="58"/>
  <c r="BS19" i="58" s="1"/>
  <c r="I20" i="58"/>
  <c r="J20" i="58"/>
  <c r="K20" i="58"/>
  <c r="AD20" i="58"/>
  <c r="AG20" i="58"/>
  <c r="AI20" i="58"/>
  <c r="AK20" i="58"/>
  <c r="AL20" i="58"/>
  <c r="AM20" i="58"/>
  <c r="BC20" i="58"/>
  <c r="BI20" i="58"/>
  <c r="BJ20" i="58"/>
  <c r="BK20" i="58"/>
  <c r="BM20" i="58" s="1"/>
  <c r="BO20" i="58"/>
  <c r="BP20" i="58"/>
  <c r="BQ20" i="58"/>
  <c r="I21" i="58"/>
  <c r="J21" i="58"/>
  <c r="K21" i="58"/>
  <c r="AD21" i="58"/>
  <c r="AG21" i="58"/>
  <c r="AI21" i="58"/>
  <c r="AK21" i="58"/>
  <c r="AL21" i="58"/>
  <c r="AM21" i="58"/>
  <c r="AN21" i="58"/>
  <c r="AO21" i="58" s="1"/>
  <c r="BC21" i="58"/>
  <c r="BI21" i="58"/>
  <c r="BJ21" i="58"/>
  <c r="BK21" i="58"/>
  <c r="BO21" i="58"/>
  <c r="BP21" i="58"/>
  <c r="BQ21" i="58"/>
  <c r="I22" i="58"/>
  <c r="J22" i="58"/>
  <c r="K22" i="58"/>
  <c r="AD22" i="58"/>
  <c r="AG22" i="58"/>
  <c r="AI22" i="58"/>
  <c r="AK22" i="58"/>
  <c r="AL22" i="58"/>
  <c r="AM22" i="58"/>
  <c r="BC22" i="58"/>
  <c r="BI22" i="58"/>
  <c r="BJ22" i="58"/>
  <c r="BK22" i="58"/>
  <c r="BO22" i="58"/>
  <c r="BP22" i="58"/>
  <c r="BQ22" i="58"/>
  <c r="I23" i="58"/>
  <c r="J23" i="58"/>
  <c r="K23" i="58"/>
  <c r="AD23" i="58"/>
  <c r="AG23" i="58"/>
  <c r="AI23" i="58"/>
  <c r="AK23" i="58"/>
  <c r="AL23" i="58"/>
  <c r="AM23" i="58"/>
  <c r="BC23" i="58"/>
  <c r="BI23" i="58"/>
  <c r="BJ23" i="58"/>
  <c r="BK23" i="58"/>
  <c r="BM23" i="58"/>
  <c r="BO23" i="58"/>
  <c r="BP23" i="58"/>
  <c r="BQ23" i="58"/>
  <c r="BR23" i="58"/>
  <c r="BS23" i="58" s="1"/>
  <c r="I24" i="58"/>
  <c r="J24" i="58"/>
  <c r="K24" i="58"/>
  <c r="AD24" i="58"/>
  <c r="AG24" i="58"/>
  <c r="AI24" i="58"/>
  <c r="AK24" i="58"/>
  <c r="AL24" i="58"/>
  <c r="AM24" i="58"/>
  <c r="BC24" i="58"/>
  <c r="BI24" i="58"/>
  <c r="BJ24" i="58"/>
  <c r="BK24" i="58"/>
  <c r="BO24" i="58"/>
  <c r="BP24" i="58"/>
  <c r="BQ24" i="58"/>
  <c r="BR24" i="58" s="1"/>
  <c r="BS24" i="58" s="1"/>
  <c r="I25" i="58"/>
  <c r="J25" i="58"/>
  <c r="K25" i="58"/>
  <c r="AD25" i="58"/>
  <c r="AG25" i="58"/>
  <c r="AI25" i="58"/>
  <c r="AK25" i="58"/>
  <c r="AL25" i="58"/>
  <c r="AM25" i="58"/>
  <c r="AN25" i="58"/>
  <c r="AO25" i="58" s="1"/>
  <c r="AU25" i="58" s="1"/>
  <c r="BC25" i="58"/>
  <c r="BI25" i="58"/>
  <c r="BJ25" i="58"/>
  <c r="BK25" i="58"/>
  <c r="BO25" i="58"/>
  <c r="BP25" i="58"/>
  <c r="BQ25" i="58"/>
  <c r="I26" i="58"/>
  <c r="J26" i="58"/>
  <c r="K26" i="58"/>
  <c r="AD26" i="58"/>
  <c r="AG26" i="58"/>
  <c r="AI26" i="58"/>
  <c r="AK26" i="58"/>
  <c r="AL26" i="58"/>
  <c r="AM26" i="58"/>
  <c r="AN26" i="58" s="1"/>
  <c r="AO26" i="58" s="1"/>
  <c r="BC26" i="58"/>
  <c r="BI26" i="58"/>
  <c r="BJ26" i="58"/>
  <c r="BK26" i="58"/>
  <c r="BO26" i="58"/>
  <c r="BP26" i="58"/>
  <c r="BQ26" i="58"/>
  <c r="I27" i="58"/>
  <c r="J27" i="58"/>
  <c r="K27" i="58"/>
  <c r="AD27" i="58"/>
  <c r="AG27" i="58"/>
  <c r="AI27" i="58"/>
  <c r="AK27" i="58"/>
  <c r="AL27" i="58"/>
  <c r="AM27" i="58"/>
  <c r="BC27" i="58"/>
  <c r="BI27" i="58"/>
  <c r="BJ27" i="58"/>
  <c r="BK27" i="58"/>
  <c r="BM27" i="58"/>
  <c r="BO27" i="58"/>
  <c r="BP27" i="58"/>
  <c r="BQ27" i="58"/>
  <c r="BR27" i="58"/>
  <c r="BS27" i="58" s="1"/>
  <c r="I28" i="58"/>
  <c r="J28" i="58"/>
  <c r="K28" i="58"/>
  <c r="AD28" i="58"/>
  <c r="AG28" i="58"/>
  <c r="AI28" i="58"/>
  <c r="AK28" i="58"/>
  <c r="AL28" i="58"/>
  <c r="AM28" i="58"/>
  <c r="BC28" i="58"/>
  <c r="BI28" i="58"/>
  <c r="BJ28" i="58"/>
  <c r="BK28" i="58"/>
  <c r="BM28" i="58" s="1"/>
  <c r="BO28" i="58"/>
  <c r="BP28" i="58"/>
  <c r="BQ28" i="58"/>
  <c r="I29" i="58"/>
  <c r="J29" i="58"/>
  <c r="K29" i="58"/>
  <c r="AD29" i="58"/>
  <c r="AG29" i="58"/>
  <c r="AI29" i="58"/>
  <c r="AK29" i="58"/>
  <c r="AL29" i="58"/>
  <c r="AM29" i="58"/>
  <c r="AN29" i="58"/>
  <c r="AO29" i="58" s="1"/>
  <c r="BC29" i="58"/>
  <c r="BI29" i="58"/>
  <c r="BJ29" i="58"/>
  <c r="BK29" i="58"/>
  <c r="BO29" i="58"/>
  <c r="BP29" i="58"/>
  <c r="BQ29" i="58"/>
  <c r="I30" i="58"/>
  <c r="J30" i="58"/>
  <c r="K30" i="58"/>
  <c r="AD30" i="58"/>
  <c r="AG30" i="58"/>
  <c r="AI30" i="58"/>
  <c r="AK30" i="58"/>
  <c r="AL30" i="58"/>
  <c r="AM30" i="58"/>
  <c r="BC30" i="58"/>
  <c r="BI30" i="58"/>
  <c r="BJ30" i="58"/>
  <c r="BK30" i="58"/>
  <c r="BO30" i="58"/>
  <c r="BP30" i="58"/>
  <c r="BQ30" i="58"/>
  <c r="I31" i="58"/>
  <c r="J31" i="58"/>
  <c r="K31" i="58"/>
  <c r="AD31" i="58"/>
  <c r="AG31" i="58"/>
  <c r="AI31" i="58"/>
  <c r="AK31" i="58"/>
  <c r="AL31" i="58"/>
  <c r="AM31" i="58"/>
  <c r="BC31" i="58"/>
  <c r="BI31" i="58"/>
  <c r="BJ31" i="58"/>
  <c r="BK31" i="58"/>
  <c r="BM31" i="58"/>
  <c r="BO31" i="58"/>
  <c r="BP31" i="58"/>
  <c r="BQ31" i="58"/>
  <c r="BR31" i="58"/>
  <c r="BS31" i="58" s="1"/>
  <c r="I32" i="58"/>
  <c r="J32" i="58"/>
  <c r="K32" i="58"/>
  <c r="AD32" i="58"/>
  <c r="AG32" i="58"/>
  <c r="AI32" i="58"/>
  <c r="AK32" i="58"/>
  <c r="AL32" i="58"/>
  <c r="AM32" i="58"/>
  <c r="BC32" i="58"/>
  <c r="BI32" i="58"/>
  <c r="BJ32" i="58"/>
  <c r="BK32" i="58"/>
  <c r="BO32" i="58"/>
  <c r="BP32" i="58"/>
  <c r="BQ32" i="58"/>
  <c r="BR32" i="58" s="1"/>
  <c r="BS32" i="58" s="1"/>
  <c r="I33" i="58"/>
  <c r="J33" i="58"/>
  <c r="K33" i="58"/>
  <c r="AD33" i="58"/>
  <c r="AG33" i="58"/>
  <c r="AI33" i="58"/>
  <c r="AK33" i="58"/>
  <c r="AL33" i="58"/>
  <c r="AM33" i="58"/>
  <c r="AN33" i="58"/>
  <c r="AO33" i="58" s="1"/>
  <c r="AV33" i="58" s="1"/>
  <c r="BF33" i="58" s="1"/>
  <c r="BC33" i="58"/>
  <c r="BI33" i="58"/>
  <c r="BJ33" i="58"/>
  <c r="BK33" i="58"/>
  <c r="BO33" i="58"/>
  <c r="BP33" i="58"/>
  <c r="BQ33" i="58"/>
  <c r="I34" i="58"/>
  <c r="J34" i="58"/>
  <c r="K34" i="58"/>
  <c r="AD34" i="58"/>
  <c r="AG34" i="58"/>
  <c r="AI34" i="58"/>
  <c r="AK34" i="58"/>
  <c r="AL34" i="58"/>
  <c r="AM34" i="58"/>
  <c r="AN34" i="58" s="1"/>
  <c r="AO34" i="58" s="1"/>
  <c r="AP34" i="58" s="1"/>
  <c r="BD34" i="58" s="1"/>
  <c r="BC34" i="58"/>
  <c r="BI34" i="58"/>
  <c r="BJ34" i="58"/>
  <c r="BK34" i="58"/>
  <c r="BO34" i="58"/>
  <c r="BP34" i="58"/>
  <c r="BQ34" i="58"/>
  <c r="I35" i="58"/>
  <c r="J35" i="58"/>
  <c r="K35" i="58"/>
  <c r="AD35" i="58"/>
  <c r="AG35" i="58"/>
  <c r="AI35" i="58"/>
  <c r="AK35" i="58"/>
  <c r="AL35" i="58"/>
  <c r="AM35" i="58"/>
  <c r="BC35" i="58"/>
  <c r="BI35" i="58"/>
  <c r="BJ35" i="58"/>
  <c r="BK35" i="58"/>
  <c r="BM35" i="58"/>
  <c r="BO35" i="58"/>
  <c r="BP35" i="58"/>
  <c r="BQ35" i="58"/>
  <c r="BR35" i="58"/>
  <c r="BS35" i="58" s="1"/>
  <c r="I36" i="58"/>
  <c r="J36" i="58"/>
  <c r="K36" i="58"/>
  <c r="AD36" i="58"/>
  <c r="AG36" i="58"/>
  <c r="AI36" i="58"/>
  <c r="AK36" i="58"/>
  <c r="AL36" i="58"/>
  <c r="AM36" i="58"/>
  <c r="BC36" i="58"/>
  <c r="BI36" i="58"/>
  <c r="BJ36" i="58"/>
  <c r="BK36" i="58"/>
  <c r="BM36" i="58" s="1"/>
  <c r="BO36" i="58"/>
  <c r="BP36" i="58"/>
  <c r="BQ36" i="58"/>
  <c r="I37" i="58"/>
  <c r="J37" i="58"/>
  <c r="K37" i="58"/>
  <c r="AD37" i="58"/>
  <c r="AG37" i="58"/>
  <c r="AI37" i="58"/>
  <c r="AK37" i="58"/>
  <c r="AL37" i="58"/>
  <c r="AM37" i="58"/>
  <c r="AN37" i="58"/>
  <c r="AO37" i="58" s="1"/>
  <c r="AR37" i="58" s="1"/>
  <c r="BC37" i="58"/>
  <c r="BI37" i="58"/>
  <c r="BJ37" i="58"/>
  <c r="BK37" i="58"/>
  <c r="BO37" i="58"/>
  <c r="BP37" i="58"/>
  <c r="BQ37" i="58"/>
  <c r="I38" i="58"/>
  <c r="J38" i="58"/>
  <c r="K38" i="58"/>
  <c r="AD38" i="58"/>
  <c r="AG38" i="58"/>
  <c r="AI38" i="58"/>
  <c r="AK38" i="58"/>
  <c r="AL38" i="58"/>
  <c r="AM38" i="58"/>
  <c r="BC38" i="58"/>
  <c r="BI38" i="58"/>
  <c r="BJ38" i="58"/>
  <c r="BK38" i="58"/>
  <c r="BO38" i="58"/>
  <c r="BP38" i="58"/>
  <c r="BQ38" i="58"/>
  <c r="I39" i="58"/>
  <c r="J39" i="58"/>
  <c r="K39" i="58"/>
  <c r="AD39" i="58"/>
  <c r="AG39" i="58"/>
  <c r="AI39" i="58"/>
  <c r="AK39" i="58"/>
  <c r="AL39" i="58"/>
  <c r="AM39" i="58"/>
  <c r="BC39" i="58"/>
  <c r="BI39" i="58"/>
  <c r="BJ39" i="58"/>
  <c r="BK39" i="58"/>
  <c r="BM39" i="58"/>
  <c r="BO39" i="58"/>
  <c r="BP39" i="58"/>
  <c r="BQ39" i="58"/>
  <c r="BR39" i="58"/>
  <c r="BS39" i="58" s="1"/>
  <c r="I40" i="58"/>
  <c r="J40" i="58"/>
  <c r="K40" i="58"/>
  <c r="AD40" i="58"/>
  <c r="AG40" i="58"/>
  <c r="AI40" i="58"/>
  <c r="AK40" i="58"/>
  <c r="AL40" i="58"/>
  <c r="AM40" i="58"/>
  <c r="BC40" i="58"/>
  <c r="BI40" i="58"/>
  <c r="BJ40" i="58"/>
  <c r="BK40" i="58"/>
  <c r="BO40" i="58"/>
  <c r="BP40" i="58"/>
  <c r="BQ40" i="58"/>
  <c r="BR40" i="58" s="1"/>
  <c r="BS40" i="58" s="1"/>
  <c r="I41" i="58"/>
  <c r="J41" i="58"/>
  <c r="K41" i="58"/>
  <c r="AD41" i="58"/>
  <c r="AG41" i="58"/>
  <c r="AI41" i="58"/>
  <c r="AK41" i="58"/>
  <c r="AL41" i="58"/>
  <c r="AM41" i="58"/>
  <c r="AN41" i="58"/>
  <c r="AO41" i="58" s="1"/>
  <c r="AR41" i="58" s="1"/>
  <c r="BC41" i="58"/>
  <c r="BI41" i="58"/>
  <c r="BJ41" i="58"/>
  <c r="BK41" i="58"/>
  <c r="BO41" i="58"/>
  <c r="BP41" i="58"/>
  <c r="BQ41" i="58"/>
  <c r="I42" i="58"/>
  <c r="J42" i="58"/>
  <c r="K42" i="58"/>
  <c r="AD42" i="58"/>
  <c r="AG42" i="58"/>
  <c r="AI42" i="58"/>
  <c r="AK42" i="58"/>
  <c r="AL42" i="58"/>
  <c r="AM42" i="58"/>
  <c r="AN42" i="58" s="1"/>
  <c r="AO42" i="58" s="1"/>
  <c r="BC42" i="58"/>
  <c r="BI42" i="58"/>
  <c r="BJ42" i="58"/>
  <c r="BK42" i="58"/>
  <c r="BO42" i="58"/>
  <c r="BP42" i="58"/>
  <c r="BQ42" i="58"/>
  <c r="I43" i="58"/>
  <c r="J43" i="58"/>
  <c r="K43" i="58"/>
  <c r="AD43" i="58"/>
  <c r="AG43" i="58"/>
  <c r="AI43" i="58"/>
  <c r="AK43" i="58"/>
  <c r="AL43" i="58"/>
  <c r="AM43" i="58"/>
  <c r="AN43" i="58"/>
  <c r="AO43" i="58" s="1"/>
  <c r="AU43" i="58" s="1"/>
  <c r="BC43" i="58"/>
  <c r="BI43" i="58"/>
  <c r="BJ43" i="58"/>
  <c r="BK43" i="58"/>
  <c r="BO43" i="58"/>
  <c r="BP43" i="58"/>
  <c r="BQ43" i="58"/>
  <c r="I44" i="58"/>
  <c r="J44" i="58"/>
  <c r="K44" i="58"/>
  <c r="AD44" i="58"/>
  <c r="AG44" i="58"/>
  <c r="AI44" i="58"/>
  <c r="AK44" i="58"/>
  <c r="AL44" i="58"/>
  <c r="AM44" i="58"/>
  <c r="BC44" i="58"/>
  <c r="BI44" i="58"/>
  <c r="BJ44" i="58"/>
  <c r="BK44" i="58"/>
  <c r="BO44" i="58"/>
  <c r="BP44" i="58"/>
  <c r="BQ44" i="58"/>
  <c r="BR44" i="58"/>
  <c r="BS44" i="58" s="1"/>
  <c r="I45" i="58"/>
  <c r="J45" i="58"/>
  <c r="K45" i="58"/>
  <c r="AD45" i="58"/>
  <c r="AG45" i="58"/>
  <c r="AI45" i="58"/>
  <c r="AK45" i="58"/>
  <c r="AL45" i="58"/>
  <c r="AM45" i="58"/>
  <c r="BC45" i="58"/>
  <c r="BI45" i="58"/>
  <c r="BJ45" i="58"/>
  <c r="BK45" i="58"/>
  <c r="BO45" i="58"/>
  <c r="BP45" i="58"/>
  <c r="BQ45" i="58"/>
  <c r="I46" i="58"/>
  <c r="J46" i="58"/>
  <c r="K46" i="58"/>
  <c r="AD46" i="58"/>
  <c r="AG46" i="58"/>
  <c r="AI46" i="58"/>
  <c r="AK46" i="58"/>
  <c r="AL46" i="58"/>
  <c r="AM46" i="58"/>
  <c r="AN46" i="58" s="1"/>
  <c r="AO46" i="58" s="1"/>
  <c r="AV46" i="58" s="1"/>
  <c r="BC46" i="58"/>
  <c r="BI46" i="58"/>
  <c r="BJ46" i="58"/>
  <c r="BK46" i="58"/>
  <c r="BO46" i="58"/>
  <c r="BP46" i="58"/>
  <c r="BQ46" i="58"/>
  <c r="I47" i="58"/>
  <c r="J47" i="58"/>
  <c r="K47" i="58"/>
  <c r="AD47" i="58"/>
  <c r="AG47" i="58"/>
  <c r="AI47" i="58"/>
  <c r="AK47" i="58"/>
  <c r="AL47" i="58"/>
  <c r="AM47" i="58"/>
  <c r="BC47" i="58"/>
  <c r="BI47" i="58"/>
  <c r="BJ47" i="58"/>
  <c r="BK47" i="58"/>
  <c r="BO47" i="58"/>
  <c r="BP47" i="58"/>
  <c r="BQ47" i="58"/>
  <c r="BR47" i="58"/>
  <c r="BS47" i="58" s="1"/>
  <c r="I48" i="58"/>
  <c r="J48" i="58"/>
  <c r="K48" i="58"/>
  <c r="AD48" i="58"/>
  <c r="AG48" i="58"/>
  <c r="AI48" i="58"/>
  <c r="AK48" i="58"/>
  <c r="AL48" i="58"/>
  <c r="AM48" i="58"/>
  <c r="BC48" i="58"/>
  <c r="BI48" i="58"/>
  <c r="BJ48" i="58"/>
  <c r="BK48" i="58"/>
  <c r="BM48" i="58" s="1"/>
  <c r="BO48" i="58"/>
  <c r="BP48" i="58"/>
  <c r="BQ48" i="58"/>
  <c r="L50" i="58"/>
  <c r="M50" i="58"/>
  <c r="N50" i="58"/>
  <c r="AC50" i="58"/>
  <c r="AC52" i="58"/>
  <c r="AC54" i="58"/>
  <c r="AC56" i="58"/>
  <c r="AO62" i="58"/>
  <c r="AP62" i="58"/>
  <c r="AP64" i="58"/>
  <c r="AO64" i="58"/>
  <c r="AO66" i="58" s="1"/>
  <c r="AO68" i="58" s="1"/>
  <c r="BO10" i="22"/>
  <c r="BP10" i="22"/>
  <c r="BQ10" i="22"/>
  <c r="BO11" i="22"/>
  <c r="BP11" i="22"/>
  <c r="BQ11" i="22"/>
  <c r="BR11" i="22"/>
  <c r="BS11" i="22" s="1"/>
  <c r="J12" i="22"/>
  <c r="F11" i="42" s="1"/>
  <c r="K12" i="22"/>
  <c r="H11" i="42" s="1"/>
  <c r="BO12" i="22"/>
  <c r="BP12" i="22"/>
  <c r="BQ12" i="22"/>
  <c r="J13" i="22"/>
  <c r="F12" i="42" s="1"/>
  <c r="K13" i="22"/>
  <c r="H12" i="42" s="1"/>
  <c r="BO13" i="22"/>
  <c r="BP13" i="22"/>
  <c r="BQ13" i="22"/>
  <c r="J14" i="22"/>
  <c r="F13" i="42" s="1"/>
  <c r="K14" i="22"/>
  <c r="BO14" i="22"/>
  <c r="BP14" i="22"/>
  <c r="BQ14" i="22"/>
  <c r="J15" i="22"/>
  <c r="F14" i="42" s="1"/>
  <c r="K15" i="22"/>
  <c r="H14" i="42" s="1"/>
  <c r="BO15" i="22"/>
  <c r="BP15" i="22"/>
  <c r="BQ15" i="22"/>
  <c r="J16" i="22"/>
  <c r="F15" i="42" s="1"/>
  <c r="K16" i="22"/>
  <c r="H15" i="42" s="1"/>
  <c r="BO16" i="22"/>
  <c r="BP16" i="22"/>
  <c r="BQ16" i="22"/>
  <c r="BR16" i="22"/>
  <c r="BS16" i="22" s="1"/>
  <c r="J17" i="22"/>
  <c r="F8" i="64" s="1"/>
  <c r="K17" i="22"/>
  <c r="H8" i="64" s="1"/>
  <c r="BO17" i="22"/>
  <c r="BP17" i="22"/>
  <c r="BQ17" i="22"/>
  <c r="BR17" i="22" s="1"/>
  <c r="BS17" i="22" s="1"/>
  <c r="J18" i="22"/>
  <c r="F10" i="64" s="1"/>
  <c r="K18" i="22"/>
  <c r="H10" i="64" s="1"/>
  <c r="BO18" i="22"/>
  <c r="BP18" i="22"/>
  <c r="BQ18" i="22"/>
  <c r="K19" i="22"/>
  <c r="H11" i="64" s="1"/>
  <c r="BO19" i="22"/>
  <c r="BP19" i="22"/>
  <c r="BQ19" i="22"/>
  <c r="J20" i="22"/>
  <c r="F12" i="64"/>
  <c r="K20" i="22"/>
  <c r="H12" i="64" s="1"/>
  <c r="BO20" i="22"/>
  <c r="BP20" i="22"/>
  <c r="BQ20" i="22"/>
  <c r="J21" i="22"/>
  <c r="F13" i="64" s="1"/>
  <c r="K21" i="22"/>
  <c r="H13" i="64" s="1"/>
  <c r="BO21" i="22"/>
  <c r="BP21" i="22"/>
  <c r="BQ21" i="22"/>
  <c r="J22" i="22"/>
  <c r="F14" i="64"/>
  <c r="K22" i="22"/>
  <c r="H14" i="64"/>
  <c r="BO22" i="22"/>
  <c r="BP22" i="22"/>
  <c r="BQ22" i="22"/>
  <c r="J23" i="22"/>
  <c r="F15" i="64" s="1"/>
  <c r="K23" i="22"/>
  <c r="H15" i="64" s="1"/>
  <c r="BO23" i="22"/>
  <c r="BP23" i="22"/>
  <c r="BQ23" i="22"/>
  <c r="J24" i="22"/>
  <c r="F8" i="65"/>
  <c r="BO24" i="22"/>
  <c r="BP24" i="22"/>
  <c r="BQ24" i="22"/>
  <c r="J25" i="22"/>
  <c r="F10" i="65"/>
  <c r="K25" i="22"/>
  <c r="H10" i="65" s="1"/>
  <c r="BO25" i="22"/>
  <c r="BP25" i="22"/>
  <c r="BQ25" i="22"/>
  <c r="J26" i="22"/>
  <c r="F11" i="65"/>
  <c r="K26" i="22"/>
  <c r="H11" i="65" s="1"/>
  <c r="BO26" i="22"/>
  <c r="BP26" i="22"/>
  <c r="BQ26" i="22"/>
  <c r="J27" i="22"/>
  <c r="F12" i="65" s="1"/>
  <c r="K27" i="22"/>
  <c r="H12" i="65" s="1"/>
  <c r="BO27" i="22"/>
  <c r="BP27" i="22"/>
  <c r="BQ27" i="22"/>
  <c r="J28" i="22"/>
  <c r="F13" i="65" s="1"/>
  <c r="K28" i="22"/>
  <c r="H13" i="65"/>
  <c r="BO28" i="22"/>
  <c r="BP28" i="22"/>
  <c r="BQ28" i="22"/>
  <c r="BR28" i="22"/>
  <c r="BS28" i="22" s="1"/>
  <c r="J29" i="22"/>
  <c r="F14" i="65" s="1"/>
  <c r="K29" i="22"/>
  <c r="H14" i="65" s="1"/>
  <c r="BO29" i="22"/>
  <c r="BP29" i="22"/>
  <c r="BQ29" i="22"/>
  <c r="BR29" i="22"/>
  <c r="BS29" i="22" s="1"/>
  <c r="J30" i="22"/>
  <c r="F15" i="65"/>
  <c r="K30" i="22"/>
  <c r="H15" i="65"/>
  <c r="BO30" i="22"/>
  <c r="BP30" i="22"/>
  <c r="BQ30" i="22"/>
  <c r="J31" i="22"/>
  <c r="F8" i="66" s="1"/>
  <c r="K31" i="22"/>
  <c r="H8" i="66" s="1"/>
  <c r="BO31" i="22"/>
  <c r="BP31" i="22"/>
  <c r="BQ31" i="22"/>
  <c r="J32" i="22"/>
  <c r="F10" i="66"/>
  <c r="K32" i="22"/>
  <c r="H10" i="66"/>
  <c r="BO32" i="22"/>
  <c r="BP32" i="22"/>
  <c r="BQ32" i="22"/>
  <c r="J33" i="22"/>
  <c r="F11" i="66" s="1"/>
  <c r="K33" i="22"/>
  <c r="H11" i="66"/>
  <c r="BO33" i="22"/>
  <c r="BP33" i="22"/>
  <c r="BQ33" i="22"/>
  <c r="J34" i="22"/>
  <c r="F12" i="66"/>
  <c r="K34" i="22"/>
  <c r="H12" i="66"/>
  <c r="BO34" i="22"/>
  <c r="BP34" i="22"/>
  <c r="BQ34" i="22"/>
  <c r="J35" i="22"/>
  <c r="F13" i="66" s="1"/>
  <c r="K35" i="22"/>
  <c r="H13" i="66"/>
  <c r="BO35" i="22"/>
  <c r="BP35" i="22"/>
  <c r="BQ35" i="22"/>
  <c r="J36" i="22"/>
  <c r="F14" i="66"/>
  <c r="K36" i="22"/>
  <c r="H14" i="66" s="1"/>
  <c r="BO36" i="22"/>
  <c r="BP36" i="22"/>
  <c r="BQ36" i="22"/>
  <c r="J37" i="22"/>
  <c r="F15" i="66" s="1"/>
  <c r="K37" i="22"/>
  <c r="H15" i="66" s="1"/>
  <c r="BO37" i="22"/>
  <c r="BP37" i="22"/>
  <c r="BQ37" i="22"/>
  <c r="J38" i="22"/>
  <c r="F8" i="67" s="1"/>
  <c r="K38" i="22"/>
  <c r="H8" i="67"/>
  <c r="BO38" i="22"/>
  <c r="BP38" i="22"/>
  <c r="BQ38" i="22"/>
  <c r="BR38" i="22"/>
  <c r="BS38" i="22"/>
  <c r="J39" i="22"/>
  <c r="F10" i="67" s="1"/>
  <c r="K39" i="22"/>
  <c r="H10" i="67" s="1"/>
  <c r="BO39" i="22"/>
  <c r="BP39" i="22"/>
  <c r="BQ39" i="22"/>
  <c r="J40" i="22"/>
  <c r="F11" i="67" s="1"/>
  <c r="K40" i="22"/>
  <c r="H11" i="67"/>
  <c r="BO40" i="22"/>
  <c r="BP40" i="22"/>
  <c r="BQ40" i="22"/>
  <c r="BR40" i="22"/>
  <c r="BS40" i="22" s="1"/>
  <c r="J41" i="22"/>
  <c r="F12" i="67" s="1"/>
  <c r="K41" i="22"/>
  <c r="H12" i="67" s="1"/>
  <c r="BO41" i="22"/>
  <c r="BP41" i="22"/>
  <c r="BQ41" i="22"/>
  <c r="BR41" i="22" s="1"/>
  <c r="BS41" i="22" s="1"/>
  <c r="J42" i="22"/>
  <c r="F13" i="67"/>
  <c r="K42" i="22"/>
  <c r="H13" i="67"/>
  <c r="BO42" i="22"/>
  <c r="BP42" i="22"/>
  <c r="BQ42" i="22"/>
  <c r="J43" i="22"/>
  <c r="F14" i="67" s="1"/>
  <c r="K43" i="22"/>
  <c r="H14" i="67" s="1"/>
  <c r="BO43" i="22"/>
  <c r="BP43" i="22"/>
  <c r="BQ43" i="22"/>
  <c r="J44" i="22"/>
  <c r="F15" i="67"/>
  <c r="K44" i="22"/>
  <c r="H15" i="67"/>
  <c r="BO44" i="22"/>
  <c r="BP44" i="22"/>
  <c r="BQ44" i="22"/>
  <c r="I45" i="22"/>
  <c r="J45" i="22"/>
  <c r="K45" i="22"/>
  <c r="AK45" i="22"/>
  <c r="AL45" i="22"/>
  <c r="AM45" i="22"/>
  <c r="BC45" i="22"/>
  <c r="BI45" i="22"/>
  <c r="BJ45" i="22"/>
  <c r="BK45" i="22"/>
  <c r="BO45" i="22"/>
  <c r="BP45" i="22"/>
  <c r="BQ45" i="22"/>
  <c r="I46" i="22"/>
  <c r="J46" i="22"/>
  <c r="K46" i="22"/>
  <c r="AK46" i="22"/>
  <c r="AL46" i="22"/>
  <c r="AM46" i="22"/>
  <c r="AN46" i="22"/>
  <c r="AO46" i="22" s="1"/>
  <c r="AV46" i="22" s="1"/>
  <c r="BF46" i="22" s="1"/>
  <c r="BC46" i="22"/>
  <c r="BI46" i="22"/>
  <c r="BJ46" i="22"/>
  <c r="BK46" i="22"/>
  <c r="BO46" i="22"/>
  <c r="BP46" i="22"/>
  <c r="BQ46" i="22"/>
  <c r="I47" i="22"/>
  <c r="J47" i="22"/>
  <c r="K47" i="22"/>
  <c r="AK47" i="22"/>
  <c r="AL47" i="22"/>
  <c r="AM47" i="22"/>
  <c r="BC47" i="22"/>
  <c r="BI47" i="22"/>
  <c r="BJ47" i="22"/>
  <c r="BK47" i="22"/>
  <c r="BO47" i="22"/>
  <c r="BP47" i="22"/>
  <c r="BQ47" i="22"/>
  <c r="I48" i="22"/>
  <c r="J48" i="22"/>
  <c r="K48" i="22"/>
  <c r="AK48" i="22"/>
  <c r="AL48" i="22"/>
  <c r="AM48" i="22"/>
  <c r="BC48" i="22"/>
  <c r="BI48" i="22"/>
  <c r="BJ48" i="22"/>
  <c r="BK48" i="22"/>
  <c r="BM48" i="22"/>
  <c r="BO48" i="22"/>
  <c r="BP48" i="22"/>
  <c r="BQ48" i="22"/>
  <c r="BR48" i="22" s="1"/>
  <c r="BS48" i="22" s="1"/>
  <c r="I49" i="22"/>
  <c r="J49" i="22"/>
  <c r="K49" i="22"/>
  <c r="AK49" i="22"/>
  <c r="AL49" i="22"/>
  <c r="AM49" i="22"/>
  <c r="AN49" i="22"/>
  <c r="AO49" i="22" s="1"/>
  <c r="BA49" i="22" s="1"/>
  <c r="BC49" i="22"/>
  <c r="BI49" i="22"/>
  <c r="BJ49" i="22"/>
  <c r="BK49" i="22"/>
  <c r="BM49" i="22"/>
  <c r="BO49" i="22"/>
  <c r="BP49" i="22"/>
  <c r="BQ49" i="22"/>
  <c r="L51" i="22"/>
  <c r="M51" i="22"/>
  <c r="N51" i="22"/>
  <c r="AO63" i="22"/>
  <c r="AO65" i="22" s="1"/>
  <c r="AP63" i="22"/>
  <c r="AP65" i="22"/>
  <c r="AP67" i="22" s="1"/>
  <c r="AP69" i="22" s="1"/>
  <c r="AP71" i="22" s="1"/>
  <c r="AG49" i="59"/>
  <c r="AU62" i="62"/>
  <c r="AU64" i="62" s="1"/>
  <c r="AU66" i="62" s="1"/>
  <c r="AU68" i="62" s="1"/>
  <c r="AU70" i="62" s="1"/>
  <c r="AE48" i="58"/>
  <c r="AU49" i="22"/>
  <c r="BB49" i="22"/>
  <c r="BH49" i="22" s="1"/>
  <c r="AP49" i="22"/>
  <c r="BD49" i="22" s="1"/>
  <c r="AX49" i="22"/>
  <c r="AY49" i="22" s="1"/>
  <c r="BG49" i="22" s="1"/>
  <c r="AO70" i="58"/>
  <c r="AP43" i="58"/>
  <c r="BD43" i="58" s="1"/>
  <c r="AV43" i="58"/>
  <c r="BF43" i="58" s="1"/>
  <c r="AP66" i="58"/>
  <c r="BA46" i="58"/>
  <c r="BB46" i="58" s="1"/>
  <c r="BH46" i="58" s="1"/>
  <c r="AP46" i="58"/>
  <c r="BD46" i="58" s="1"/>
  <c r="BF46" i="58"/>
  <c r="AR46" i="58"/>
  <c r="AS46" i="58"/>
  <c r="BE46" i="58" s="1"/>
  <c r="AX42" i="58"/>
  <c r="AY42" i="58" s="1"/>
  <c r="BG42" i="58" s="1"/>
  <c r="AU42" i="58"/>
  <c r="BA42" i="58"/>
  <c r="BB42" i="58"/>
  <c r="BH42" i="58" s="1"/>
  <c r="AE38" i="58"/>
  <c r="BA29" i="58"/>
  <c r="BB29" i="58"/>
  <c r="BH29" i="58" s="1"/>
  <c r="AV29" i="58"/>
  <c r="BF29" i="58"/>
  <c r="AX29" i="58"/>
  <c r="AY29" i="58" s="1"/>
  <c r="BG29" i="58" s="1"/>
  <c r="AR21" i="58"/>
  <c r="AS21" i="58" s="1"/>
  <c r="BE21" i="58"/>
  <c r="AU21" i="58"/>
  <c r="AP21" i="58"/>
  <c r="BD21" i="58" s="1"/>
  <c r="AV21" i="58"/>
  <c r="BF21" i="58"/>
  <c r="AR48" i="59"/>
  <c r="AS48" i="59" s="1"/>
  <c r="BE48" i="59" s="1"/>
  <c r="AX48" i="59"/>
  <c r="AY48" i="59"/>
  <c r="BG48" i="59" s="1"/>
  <c r="AU48" i="59"/>
  <c r="BA48" i="59"/>
  <c r="BB48" i="59" s="1"/>
  <c r="BH48" i="59" s="1"/>
  <c r="AP48" i="59"/>
  <c r="BD48" i="59" s="1"/>
  <c r="AV48" i="59"/>
  <c r="BF48" i="59" s="1"/>
  <c r="AP45" i="59"/>
  <c r="BD45" i="59"/>
  <c r="AV45" i="59"/>
  <c r="BF45" i="59" s="1"/>
  <c r="BA45" i="59"/>
  <c r="BB45" i="59" s="1"/>
  <c r="BH45" i="59"/>
  <c r="AX45" i="59"/>
  <c r="AY45" i="59" s="1"/>
  <c r="BG45" i="59" s="1"/>
  <c r="BM45" i="58"/>
  <c r="BM44" i="58"/>
  <c r="AN44" i="58"/>
  <c r="AO44" i="58" s="1"/>
  <c r="AU44" i="58" s="1"/>
  <c r="AR26" i="58"/>
  <c r="AS26" i="58"/>
  <c r="BE26" i="58" s="1"/>
  <c r="AX26" i="58"/>
  <c r="AY26" i="58" s="1"/>
  <c r="BG26" i="58" s="1"/>
  <c r="BA26" i="58"/>
  <c r="BB26" i="58" s="1"/>
  <c r="BH26" i="58" s="1"/>
  <c r="AV26" i="58"/>
  <c r="BF26" i="58" s="1"/>
  <c r="AX25" i="58"/>
  <c r="AY25" i="58" s="1"/>
  <c r="BG25" i="58" s="1"/>
  <c r="BA25" i="58"/>
  <c r="BB25" i="58" s="1"/>
  <c r="BH25" i="58" s="1"/>
  <c r="AP25" i="58"/>
  <c r="BD25" i="58" s="1"/>
  <c r="G13" i="42"/>
  <c r="H13" i="42"/>
  <c r="AP37" i="58"/>
  <c r="BD37" i="58" s="1"/>
  <c r="AV37" i="58"/>
  <c r="BF37" i="58" s="1"/>
  <c r="AS37" i="58"/>
  <c r="BE37" i="58" s="1"/>
  <c r="AX37" i="58"/>
  <c r="AY37" i="58" s="1"/>
  <c r="BG37" i="58" s="1"/>
  <c r="AU37" i="58"/>
  <c r="BA37" i="58"/>
  <c r="BB37" i="58" s="1"/>
  <c r="BH37" i="58" s="1"/>
  <c r="BA34" i="58"/>
  <c r="BB34" i="58" s="1"/>
  <c r="BH34" i="58" s="1"/>
  <c r="AV34" i="58"/>
  <c r="BF34" i="58"/>
  <c r="AX34" i="58"/>
  <c r="AY34" i="58" s="1"/>
  <c r="BG34" i="58" s="1"/>
  <c r="AU33" i="58"/>
  <c r="BA33" i="58"/>
  <c r="BB33" i="58" s="1"/>
  <c r="BH33" i="58" s="1"/>
  <c r="AP33" i="58"/>
  <c r="BD33" i="58" s="1"/>
  <c r="AR33" i="58"/>
  <c r="AS33" i="58" s="1"/>
  <c r="BE33" i="58" s="1"/>
  <c r="AX33" i="58"/>
  <c r="AY33" i="58" s="1"/>
  <c r="BG33" i="58" s="1"/>
  <c r="AS41" i="58"/>
  <c r="BE41" i="58" s="1"/>
  <c r="AX41" i="58"/>
  <c r="AY41" i="58" s="1"/>
  <c r="BG41" i="58"/>
  <c r="AU41" i="58"/>
  <c r="BA41" i="58"/>
  <c r="BB41" i="58" s="1"/>
  <c r="BH41" i="58" s="1"/>
  <c r="AP41" i="58"/>
  <c r="BD41" i="58"/>
  <c r="AO66" i="59"/>
  <c r="AU33" i="59"/>
  <c r="BA33" i="59"/>
  <c r="BB33" i="59" s="1"/>
  <c r="BH33" i="59" s="1"/>
  <c r="AP33" i="59"/>
  <c r="BD33" i="59"/>
  <c r="AV33" i="59"/>
  <c r="BF33" i="59" s="1"/>
  <c r="AR33" i="59"/>
  <c r="AS33" i="59"/>
  <c r="BE33" i="59" s="1"/>
  <c r="AX33" i="59"/>
  <c r="AY33" i="59"/>
  <c r="BG33" i="59" s="1"/>
  <c r="BM43" i="59"/>
  <c r="AN43" i="59"/>
  <c r="AO43" i="59"/>
  <c r="AU40" i="59"/>
  <c r="BA40" i="59"/>
  <c r="BB40" i="59" s="1"/>
  <c r="BH40" i="59"/>
  <c r="AP40" i="59"/>
  <c r="BD40" i="59"/>
  <c r="AV40" i="59"/>
  <c r="BF40" i="59"/>
  <c r="AR40" i="59"/>
  <c r="AS40" i="59" s="1"/>
  <c r="BE40" i="59" s="1"/>
  <c r="AX40" i="59"/>
  <c r="AY40" i="59"/>
  <c r="BG40" i="59" s="1"/>
  <c r="AU24" i="59"/>
  <c r="BA24" i="59"/>
  <c r="BB24" i="59" s="1"/>
  <c r="BH24" i="59" s="1"/>
  <c r="AP24" i="59"/>
  <c r="BD24" i="59"/>
  <c r="AV24" i="59"/>
  <c r="BF24" i="59" s="1"/>
  <c r="AR24" i="59"/>
  <c r="AS24" i="59"/>
  <c r="BE24" i="59" s="1"/>
  <c r="AX24" i="59"/>
  <c r="AY24" i="59" s="1"/>
  <c r="BG24" i="59" s="1"/>
  <c r="AP20" i="59"/>
  <c r="BD20" i="59"/>
  <c r="BF20" i="59"/>
  <c r="AR20" i="59"/>
  <c r="AS20" i="59" s="1"/>
  <c r="BE20" i="59" s="1"/>
  <c r="AX20" i="59"/>
  <c r="AY20" i="59"/>
  <c r="BG20" i="59" s="1"/>
  <c r="BA20" i="59"/>
  <c r="BB20" i="59"/>
  <c r="BH20" i="59" s="1"/>
  <c r="BR43" i="59"/>
  <c r="BS43" i="59" s="1"/>
  <c r="AP28" i="59"/>
  <c r="BD28" i="59" s="1"/>
  <c r="AV28" i="59"/>
  <c r="BF28" i="59" s="1"/>
  <c r="AR28" i="59"/>
  <c r="AS28" i="59" s="1"/>
  <c r="BE28" i="59" s="1"/>
  <c r="AY28" i="59"/>
  <c r="BG28" i="59" s="1"/>
  <c r="AU28" i="59"/>
  <c r="AU25" i="59"/>
  <c r="BA25" i="59"/>
  <c r="BB25" i="59"/>
  <c r="BH25" i="59"/>
  <c r="AP25" i="59"/>
  <c r="BD25" i="59" s="1"/>
  <c r="AV25" i="59"/>
  <c r="BF25" i="59" s="1"/>
  <c r="AR25" i="59"/>
  <c r="AS25" i="59" s="1"/>
  <c r="BE25" i="59"/>
  <c r="AX25" i="59"/>
  <c r="AY25" i="59" s="1"/>
  <c r="BG25" i="59" s="1"/>
  <c r="AU41" i="59"/>
  <c r="BA41" i="59"/>
  <c r="BB41" i="59"/>
  <c r="BH41" i="59" s="1"/>
  <c r="AP41" i="59"/>
  <c r="BD41" i="59"/>
  <c r="AV41" i="59"/>
  <c r="BF41" i="59" s="1"/>
  <c r="AR41" i="59"/>
  <c r="AS41" i="59"/>
  <c r="BE41" i="59" s="1"/>
  <c r="AX41" i="59"/>
  <c r="AY41" i="59"/>
  <c r="BG41" i="59" s="1"/>
  <c r="AU36" i="59"/>
  <c r="BA36" i="59"/>
  <c r="BB36" i="59" s="1"/>
  <c r="BH36" i="59" s="1"/>
  <c r="AP36" i="59"/>
  <c r="BD36" i="59" s="1"/>
  <c r="AV36" i="59"/>
  <c r="BF36" i="59" s="1"/>
  <c r="AR36" i="59"/>
  <c r="AS36" i="59" s="1"/>
  <c r="BE36" i="59" s="1"/>
  <c r="AX36" i="59"/>
  <c r="AY36" i="59"/>
  <c r="BG36" i="59"/>
  <c r="AR32" i="59"/>
  <c r="AS32" i="59"/>
  <c r="BE32" i="59" s="1"/>
  <c r="AX32" i="59"/>
  <c r="AY32" i="59"/>
  <c r="BG32" i="59" s="1"/>
  <c r="AU32" i="59"/>
  <c r="BA32" i="59"/>
  <c r="BB32" i="59"/>
  <c r="BH32" i="59"/>
  <c r="AP32" i="59"/>
  <c r="BD32" i="59" s="1"/>
  <c r="AV32" i="59"/>
  <c r="BF32" i="59"/>
  <c r="AR17" i="59"/>
  <c r="AS17" i="59" s="1"/>
  <c r="BE17" i="59" s="1"/>
  <c r="AX17" i="59"/>
  <c r="AY17" i="59" s="1"/>
  <c r="BG17" i="59" s="1"/>
  <c r="AU17" i="59"/>
  <c r="BA17" i="59"/>
  <c r="BB17" i="59" s="1"/>
  <c r="BH17" i="59" s="1"/>
  <c r="AP17" i="59"/>
  <c r="BD17" i="59" s="1"/>
  <c r="AV17" i="59"/>
  <c r="BF17" i="59" s="1"/>
  <c r="AR38" i="60"/>
  <c r="AS38" i="60" s="1"/>
  <c r="BE38" i="60" s="1"/>
  <c r="AX38" i="60"/>
  <c r="AY38" i="60"/>
  <c r="BG38" i="60" s="1"/>
  <c r="AU38" i="60"/>
  <c r="BA38" i="60"/>
  <c r="BB38" i="60" s="1"/>
  <c r="BH38" i="60" s="1"/>
  <c r="AP38" i="60"/>
  <c r="BD38" i="60"/>
  <c r="AV38" i="60"/>
  <c r="BF38" i="60" s="1"/>
  <c r="AU30" i="60"/>
  <c r="BA30" i="60"/>
  <c r="BB30" i="60" s="1"/>
  <c r="BH30" i="60" s="1"/>
  <c r="AP30" i="60"/>
  <c r="BD30" i="60" s="1"/>
  <c r="AV30" i="60"/>
  <c r="BF30" i="60"/>
  <c r="AR30" i="60"/>
  <c r="AS30" i="60" s="1"/>
  <c r="BE30" i="60" s="1"/>
  <c r="AX30" i="60"/>
  <c r="AY30" i="60" s="1"/>
  <c r="BG30" i="60"/>
  <c r="AE29" i="60"/>
  <c r="AE27" i="60"/>
  <c r="AU62" i="60"/>
  <c r="AU64" i="60" s="1"/>
  <c r="AU66" i="60" s="1"/>
  <c r="AU68" i="60" s="1"/>
  <c r="AU70" i="60" s="1"/>
  <c r="AU18" i="60"/>
  <c r="BA18" i="60"/>
  <c r="BB18" i="60"/>
  <c r="BH18" i="60" s="1"/>
  <c r="AP18" i="60"/>
  <c r="BD18" i="60"/>
  <c r="AV18" i="60"/>
  <c r="BF18" i="60" s="1"/>
  <c r="AR18" i="60"/>
  <c r="AS18" i="60"/>
  <c r="BE18" i="60"/>
  <c r="AX18" i="60"/>
  <c r="AY18" i="60" s="1"/>
  <c r="BG18" i="60" s="1"/>
  <c r="AO66" i="60"/>
  <c r="BM48" i="60"/>
  <c r="AN48" i="60"/>
  <c r="AO48" i="60" s="1"/>
  <c r="AU42" i="60"/>
  <c r="BA42" i="60"/>
  <c r="BB42" i="60"/>
  <c r="BH42" i="60" s="1"/>
  <c r="AP42" i="60"/>
  <c r="BD42" i="60" s="1"/>
  <c r="AV42" i="60"/>
  <c r="BF42" i="60" s="1"/>
  <c r="AR42" i="60"/>
  <c r="AS42" i="60" s="1"/>
  <c r="BE42" i="60" s="1"/>
  <c r="AX42" i="60"/>
  <c r="AY42" i="60"/>
  <c r="BG42" i="60" s="1"/>
  <c r="BR48" i="60"/>
  <c r="BS48" i="60"/>
  <c r="BR45" i="60"/>
  <c r="BS45" i="60" s="1"/>
  <c r="AR26" i="60"/>
  <c r="AS26" i="60"/>
  <c r="BE26" i="60" s="1"/>
  <c r="AX26" i="60"/>
  <c r="AY26" i="60"/>
  <c r="BG26" i="60" s="1"/>
  <c r="AU26" i="60"/>
  <c r="BA26" i="60"/>
  <c r="BB26" i="60" s="1"/>
  <c r="BH26" i="60" s="1"/>
  <c r="AP26" i="60"/>
  <c r="BD26" i="60"/>
  <c r="AV26" i="60"/>
  <c r="BF26" i="60" s="1"/>
  <c r="AP23" i="60"/>
  <c r="BD23" i="60" s="1"/>
  <c r="AV23" i="60"/>
  <c r="BF23" i="60"/>
  <c r="AR23" i="60"/>
  <c r="AS23" i="60"/>
  <c r="BE23" i="60" s="1"/>
  <c r="AX23" i="60"/>
  <c r="AY23" i="60" s="1"/>
  <c r="BG23" i="60" s="1"/>
  <c r="AU23" i="60"/>
  <c r="BA23" i="60"/>
  <c r="BB23" i="60" s="1"/>
  <c r="BH23" i="60" s="1"/>
  <c r="AU39" i="60"/>
  <c r="BA39" i="60"/>
  <c r="BB39" i="60" s="1"/>
  <c r="BH39" i="60" s="1"/>
  <c r="AP39" i="60"/>
  <c r="BD39" i="60"/>
  <c r="AV39" i="60"/>
  <c r="BF39" i="60"/>
  <c r="AR39" i="60"/>
  <c r="AS39" i="60" s="1"/>
  <c r="BE39" i="60" s="1"/>
  <c r="AX39" i="60"/>
  <c r="AY39" i="60" s="1"/>
  <c r="BG39" i="60" s="1"/>
  <c r="AR34" i="60"/>
  <c r="AS34" i="60"/>
  <c r="BE34" i="60"/>
  <c r="AX34" i="60"/>
  <c r="AY34" i="60" s="1"/>
  <c r="BG34" i="60" s="1"/>
  <c r="AU34" i="60"/>
  <c r="BA34" i="60"/>
  <c r="BB34" i="60" s="1"/>
  <c r="BH34" i="60" s="1"/>
  <c r="AP34" i="60"/>
  <c r="BD34" i="60" s="1"/>
  <c r="AV34" i="60"/>
  <c r="BF34" i="60"/>
  <c r="AP31" i="60"/>
  <c r="BD31" i="60" s="1"/>
  <c r="AV31" i="60"/>
  <c r="BF31" i="60"/>
  <c r="AR31" i="60"/>
  <c r="AS31" i="60" s="1"/>
  <c r="BE31" i="60" s="1"/>
  <c r="AX31" i="60"/>
  <c r="AY31" i="60"/>
  <c r="BG31" i="60" s="1"/>
  <c r="AU31" i="60"/>
  <c r="BA31" i="60"/>
  <c r="BB31" i="60" s="1"/>
  <c r="BH31" i="60" s="1"/>
  <c r="AU22" i="60"/>
  <c r="BA22" i="60"/>
  <c r="BB22" i="60"/>
  <c r="BH22" i="60" s="1"/>
  <c r="AP22" i="60"/>
  <c r="BD22" i="60"/>
  <c r="AV22" i="60"/>
  <c r="BF22" i="60"/>
  <c r="AR22" i="60"/>
  <c r="AS22" i="60"/>
  <c r="BE22" i="60"/>
  <c r="AX22" i="60"/>
  <c r="AY22" i="60" s="1"/>
  <c r="BG22" i="60" s="1"/>
  <c r="AE40" i="61"/>
  <c r="AE39" i="61"/>
  <c r="AU37" i="61"/>
  <c r="BA37" i="61"/>
  <c r="BB37" i="61"/>
  <c r="BH37" i="61" s="1"/>
  <c r="AP37" i="61"/>
  <c r="BD37" i="61" s="1"/>
  <c r="AV37" i="61"/>
  <c r="BF37" i="61" s="1"/>
  <c r="AR37" i="61"/>
  <c r="AS37" i="61" s="1"/>
  <c r="BE37" i="61"/>
  <c r="AX37" i="61"/>
  <c r="AY37" i="61"/>
  <c r="BG37" i="61" s="1"/>
  <c r="AP36" i="61"/>
  <c r="BD36" i="61" s="1"/>
  <c r="AV36" i="61"/>
  <c r="BF36" i="61" s="1"/>
  <c r="AR36" i="61"/>
  <c r="AS36" i="61" s="1"/>
  <c r="BE36" i="61" s="1"/>
  <c r="AX36" i="61"/>
  <c r="AY36" i="61"/>
  <c r="BG36" i="61" s="1"/>
  <c r="AU36" i="61"/>
  <c r="BA36" i="61"/>
  <c r="BB36" i="61"/>
  <c r="BH36" i="61" s="1"/>
  <c r="AR41" i="61"/>
  <c r="AS41" i="61" s="1"/>
  <c r="BE41" i="61"/>
  <c r="AX41" i="61"/>
  <c r="AY41" i="61" s="1"/>
  <c r="BG41" i="61" s="1"/>
  <c r="AU41" i="61"/>
  <c r="BA41" i="61"/>
  <c r="BB41" i="61" s="1"/>
  <c r="BH41" i="61" s="1"/>
  <c r="AP41" i="61"/>
  <c r="BD41" i="61" s="1"/>
  <c r="AV41" i="61"/>
  <c r="BF41" i="61" s="1"/>
  <c r="AR40" i="61"/>
  <c r="AS40" i="61" s="1"/>
  <c r="BE40" i="61" s="1"/>
  <c r="AX40" i="61"/>
  <c r="AY40" i="61"/>
  <c r="BG40" i="61"/>
  <c r="AU40" i="61"/>
  <c r="BA40" i="61"/>
  <c r="BB40" i="61"/>
  <c r="BH40" i="61" s="1"/>
  <c r="AP40" i="61"/>
  <c r="BD40" i="61" s="1"/>
  <c r="AV40" i="61"/>
  <c r="BF40" i="61" s="1"/>
  <c r="AR39" i="61"/>
  <c r="AS39" i="61" s="1"/>
  <c r="BE39" i="61" s="1"/>
  <c r="AX39" i="61"/>
  <c r="AY39" i="61" s="1"/>
  <c r="BG39" i="61" s="1"/>
  <c r="AU39" i="61"/>
  <c r="BA39" i="61"/>
  <c r="BB39" i="61" s="1"/>
  <c r="BH39" i="61" s="1"/>
  <c r="AP39" i="61"/>
  <c r="BD39" i="61"/>
  <c r="AV39" i="61"/>
  <c r="BF39" i="61" s="1"/>
  <c r="AP44" i="61"/>
  <c r="BD44" i="61" s="1"/>
  <c r="AV44" i="61"/>
  <c r="BF44" i="61" s="1"/>
  <c r="AR44" i="61"/>
  <c r="AS44" i="61" s="1"/>
  <c r="BE44" i="61" s="1"/>
  <c r="AX44" i="61"/>
  <c r="AY44" i="61"/>
  <c r="BG44" i="61" s="1"/>
  <c r="AU44" i="61"/>
  <c r="BA44" i="61"/>
  <c r="BB44" i="61"/>
  <c r="BH44" i="61" s="1"/>
  <c r="AP43" i="61"/>
  <c r="BD43" i="61"/>
  <c r="AV43" i="61"/>
  <c r="BF43" i="61" s="1"/>
  <c r="AR43" i="61"/>
  <c r="AS43" i="61"/>
  <c r="BE43" i="61" s="1"/>
  <c r="AX43" i="61"/>
  <c r="AY43" i="61"/>
  <c r="BG43" i="61" s="1"/>
  <c r="AU43" i="61"/>
  <c r="BA43" i="61"/>
  <c r="BB43" i="61" s="1"/>
  <c r="BH43" i="61" s="1"/>
  <c r="AU24" i="61"/>
  <c r="BA24" i="61"/>
  <c r="BB24" i="61" s="1"/>
  <c r="BH24" i="61" s="1"/>
  <c r="AP24" i="61"/>
  <c r="BD24" i="61" s="1"/>
  <c r="AV24" i="61"/>
  <c r="BF24" i="61"/>
  <c r="AR24" i="61"/>
  <c r="AS24" i="61"/>
  <c r="BE24" i="61" s="1"/>
  <c r="AX24" i="61"/>
  <c r="AY24" i="61"/>
  <c r="BG24" i="61" s="1"/>
  <c r="AE21" i="61"/>
  <c r="AE19" i="61"/>
  <c r="BM34" i="61"/>
  <c r="AN34" i="61"/>
  <c r="AO34" i="61"/>
  <c r="AU34" i="61" s="1"/>
  <c r="AU30" i="61"/>
  <c r="BA30" i="61"/>
  <c r="BB30" i="61"/>
  <c r="BH30" i="61" s="1"/>
  <c r="AP30" i="61"/>
  <c r="BD30" i="61" s="1"/>
  <c r="AV30" i="61"/>
  <c r="BF30" i="61"/>
  <c r="AR30" i="61"/>
  <c r="AS30" i="61" s="1"/>
  <c r="BE30" i="61"/>
  <c r="AX30" i="61"/>
  <c r="AY30" i="61"/>
  <c r="BG30" i="61" s="1"/>
  <c r="AO66" i="61"/>
  <c r="AU35" i="61"/>
  <c r="BA35" i="61"/>
  <c r="BB35" i="61" s="1"/>
  <c r="BH35" i="61" s="1"/>
  <c r="AP35" i="61"/>
  <c r="BD35" i="61" s="1"/>
  <c r="AV35" i="61"/>
  <c r="BF35" i="61" s="1"/>
  <c r="BR34" i="61"/>
  <c r="BS34" i="61" s="1"/>
  <c r="BM31" i="61"/>
  <c r="AR25" i="61"/>
  <c r="AS25" i="61" s="1"/>
  <c r="BE25" i="61" s="1"/>
  <c r="AX25" i="61"/>
  <c r="AY25" i="61" s="1"/>
  <c r="BG25" i="61"/>
  <c r="AU25" i="61"/>
  <c r="BA25" i="61"/>
  <c r="BB25" i="61" s="1"/>
  <c r="BH25" i="61" s="1"/>
  <c r="AP25" i="61"/>
  <c r="BD25" i="61" s="1"/>
  <c r="AV25" i="61"/>
  <c r="BF25" i="61"/>
  <c r="AU21" i="61"/>
  <c r="BA21" i="61"/>
  <c r="BB21" i="61" s="1"/>
  <c r="BH21" i="61" s="1"/>
  <c r="AP21" i="61"/>
  <c r="BD21" i="61" s="1"/>
  <c r="AV21" i="61"/>
  <c r="BF21" i="61"/>
  <c r="AR21" i="61"/>
  <c r="AS21" i="61"/>
  <c r="BE21" i="61" s="1"/>
  <c r="AX21" i="61"/>
  <c r="AY21" i="61"/>
  <c r="BG21" i="61" s="1"/>
  <c r="AX35" i="61"/>
  <c r="AY35" i="61"/>
  <c r="BG35" i="61" s="1"/>
  <c r="AU22" i="61"/>
  <c r="BA22" i="61"/>
  <c r="BB22" i="61" s="1"/>
  <c r="BH22" i="61" s="1"/>
  <c r="AP22" i="61"/>
  <c r="BD22" i="61" s="1"/>
  <c r="AV22" i="61"/>
  <c r="BF22" i="61" s="1"/>
  <c r="AR22" i="61"/>
  <c r="AS22" i="61"/>
  <c r="BE22" i="61" s="1"/>
  <c r="AX22" i="61"/>
  <c r="AY22" i="61"/>
  <c r="BG22" i="61" s="1"/>
  <c r="AU43" i="62"/>
  <c r="BA43" i="62"/>
  <c r="BB43" i="62" s="1"/>
  <c r="BH43" i="62" s="1"/>
  <c r="AP43" i="62"/>
  <c r="BD43" i="62"/>
  <c r="AV43" i="62"/>
  <c r="BF43" i="62" s="1"/>
  <c r="AR43" i="62"/>
  <c r="AS43" i="62" s="1"/>
  <c r="BE43" i="62" s="1"/>
  <c r="AX43" i="62"/>
  <c r="AY43" i="62" s="1"/>
  <c r="BG43" i="62"/>
  <c r="AR42" i="62"/>
  <c r="AS42" i="62" s="1"/>
  <c r="BE42" i="62" s="1"/>
  <c r="AX42" i="62"/>
  <c r="AY42" i="62" s="1"/>
  <c r="BG42" i="62"/>
  <c r="AU42" i="62"/>
  <c r="BA42" i="62"/>
  <c r="BB42" i="62" s="1"/>
  <c r="BH42" i="62" s="1"/>
  <c r="AP42" i="62"/>
  <c r="BD42" i="62" s="1"/>
  <c r="AV42" i="62"/>
  <c r="BF42" i="62"/>
  <c r="AR37" i="62"/>
  <c r="AS37" i="62" s="1"/>
  <c r="BE37" i="62" s="1"/>
  <c r="AX37" i="62"/>
  <c r="AY37" i="62" s="1"/>
  <c r="BG37" i="62"/>
  <c r="AU37" i="62"/>
  <c r="BA37" i="62"/>
  <c r="BB37" i="62"/>
  <c r="BH37" i="62" s="1"/>
  <c r="AP37" i="62"/>
  <c r="BD37" i="62"/>
  <c r="AV37" i="62"/>
  <c r="BF37" i="62"/>
  <c r="AU35" i="62"/>
  <c r="BA35" i="62"/>
  <c r="BB35" i="62" s="1"/>
  <c r="BH35" i="62" s="1"/>
  <c r="AV35" i="62"/>
  <c r="BF35" i="62" s="1"/>
  <c r="AP35" i="62"/>
  <c r="BD35" i="62"/>
  <c r="AX35" i="62"/>
  <c r="AY35" i="62"/>
  <c r="BG35" i="62" s="1"/>
  <c r="AR35" i="62"/>
  <c r="AS35" i="62"/>
  <c r="BE35" i="62" s="1"/>
  <c r="AU45" i="62"/>
  <c r="BA45" i="62"/>
  <c r="BB45" i="62" s="1"/>
  <c r="BH45" i="62" s="1"/>
  <c r="AP45" i="62"/>
  <c r="BD45" i="62" s="1"/>
  <c r="AV45" i="62"/>
  <c r="BF45" i="62" s="1"/>
  <c r="AR45" i="62"/>
  <c r="AS45" i="62"/>
  <c r="BE45" i="62" s="1"/>
  <c r="AX45" i="62"/>
  <c r="AY45" i="62"/>
  <c r="BG45" i="62" s="1"/>
  <c r="BR10" i="61"/>
  <c r="BS10" i="61" s="1"/>
  <c r="AU31" i="62"/>
  <c r="BA31" i="62"/>
  <c r="BB31" i="62" s="1"/>
  <c r="BH31" i="62" s="1"/>
  <c r="AP31" i="62"/>
  <c r="BD31" i="62" s="1"/>
  <c r="AV31" i="62"/>
  <c r="BF31" i="62"/>
  <c r="AR31" i="62"/>
  <c r="AS31" i="62"/>
  <c r="BE31" i="62" s="1"/>
  <c r="AX31" i="62"/>
  <c r="AY31" i="62"/>
  <c r="BG31" i="62" s="1"/>
  <c r="AU28" i="62"/>
  <c r="BA28" i="62"/>
  <c r="BB28" i="62" s="1"/>
  <c r="BH28" i="62" s="1"/>
  <c r="AP28" i="62"/>
  <c r="BD28" i="62" s="1"/>
  <c r="AV28" i="62"/>
  <c r="BF28" i="62" s="1"/>
  <c r="AR28" i="62"/>
  <c r="AS28" i="62" s="1"/>
  <c r="BE28" i="62" s="1"/>
  <c r="AX28" i="62"/>
  <c r="AY28" i="62" s="1"/>
  <c r="BG28" i="62" s="1"/>
  <c r="AP20" i="62"/>
  <c r="BD20" i="62"/>
  <c r="AV20" i="62"/>
  <c r="BF20" i="62" s="1"/>
  <c r="AR20" i="62"/>
  <c r="AS20" i="62" s="1"/>
  <c r="BE20" i="62" s="1"/>
  <c r="AX20" i="62"/>
  <c r="AY20" i="62" s="1"/>
  <c r="BG20" i="62"/>
  <c r="AU20" i="62"/>
  <c r="BA20" i="62"/>
  <c r="BB20" i="62"/>
  <c r="BH20" i="62" s="1"/>
  <c r="AU33" i="62"/>
  <c r="BA33" i="62"/>
  <c r="BB33" i="62" s="1"/>
  <c r="BH33" i="62" s="1"/>
  <c r="AP33" i="62"/>
  <c r="BD33" i="62" s="1"/>
  <c r="AV33" i="62"/>
  <c r="BF33" i="62"/>
  <c r="AU30" i="62"/>
  <c r="BA30" i="62"/>
  <c r="BB30" i="62" s="1"/>
  <c r="BH30" i="62" s="1"/>
  <c r="AP30" i="62"/>
  <c r="BD30" i="62" s="1"/>
  <c r="AV30" i="62"/>
  <c r="BF30" i="62"/>
  <c r="AR30" i="62"/>
  <c r="AS30" i="62"/>
  <c r="BE30" i="62" s="1"/>
  <c r="AX30" i="62"/>
  <c r="AY30" i="62"/>
  <c r="BG30" i="62" s="1"/>
  <c r="AE27" i="62"/>
  <c r="AR22" i="62"/>
  <c r="AS22" i="62" s="1"/>
  <c r="BE22" i="62" s="1"/>
  <c r="AX22" i="62"/>
  <c r="AY22" i="62" s="1"/>
  <c r="BG22" i="62" s="1"/>
  <c r="AU22" i="62"/>
  <c r="BA22" i="62"/>
  <c r="BB22" i="62"/>
  <c r="BH22" i="62" s="1"/>
  <c r="AP22" i="62"/>
  <c r="BD22" i="62"/>
  <c r="AV22" i="62"/>
  <c r="BF22" i="62" s="1"/>
  <c r="AO70" i="62"/>
  <c r="BR34" i="62"/>
  <c r="BS34" i="62" s="1"/>
  <c r="AN34" i="62"/>
  <c r="AO34" i="62"/>
  <c r="AX33" i="62"/>
  <c r="AY33" i="62"/>
  <c r="BG33" i="62" s="1"/>
  <c r="BR32" i="62"/>
  <c r="BS32" i="62"/>
  <c r="AU27" i="62"/>
  <c r="BA27" i="62"/>
  <c r="BB27" i="62" s="1"/>
  <c r="BH27" i="62" s="1"/>
  <c r="AP27" i="62"/>
  <c r="BD27" i="62" s="1"/>
  <c r="AV27" i="62"/>
  <c r="BF27" i="62" s="1"/>
  <c r="AR27" i="62"/>
  <c r="AS27" i="62"/>
  <c r="BE27" i="62" s="1"/>
  <c r="AX27" i="62"/>
  <c r="AY27" i="62"/>
  <c r="BG27" i="62" s="1"/>
  <c r="AU23" i="62"/>
  <c r="BA23" i="62"/>
  <c r="BB23" i="62" s="1"/>
  <c r="BH23" i="62" s="1"/>
  <c r="AP23" i="62"/>
  <c r="BD23" i="62" s="1"/>
  <c r="AV23" i="62"/>
  <c r="BF23" i="62" s="1"/>
  <c r="AR23" i="62"/>
  <c r="AS23" i="62"/>
  <c r="BE23" i="62" s="1"/>
  <c r="AX23" i="62"/>
  <c r="AY23" i="62" s="1"/>
  <c r="BG23" i="62" s="1"/>
  <c r="AU19" i="62"/>
  <c r="BA19" i="62"/>
  <c r="BB19" i="62" s="1"/>
  <c r="BH19" i="62" s="1"/>
  <c r="AP19" i="62"/>
  <c r="BD19" i="62"/>
  <c r="AV19" i="62"/>
  <c r="BF19" i="62" s="1"/>
  <c r="AR19" i="62"/>
  <c r="AS19" i="62" s="1"/>
  <c r="BE19" i="62" s="1"/>
  <c r="AX19" i="62"/>
  <c r="AY19" i="62" s="1"/>
  <c r="BG19" i="62" s="1"/>
  <c r="BR17" i="62"/>
  <c r="BS17" i="62" s="1"/>
  <c r="AN16" i="62"/>
  <c r="AO16" i="62" s="1"/>
  <c r="AP16" i="62" s="1"/>
  <c r="BD16" i="62" s="1"/>
  <c r="F9" i="8"/>
  <c r="G18" i="3"/>
  <c r="P33" i="67"/>
  <c r="G179" i="24"/>
  <c r="I179" i="24"/>
  <c r="Q65" i="24"/>
  <c r="K59" i="24"/>
  <c r="E13" i="3"/>
  <c r="D10" i="3"/>
  <c r="P27" i="42"/>
  <c r="D13" i="3"/>
  <c r="Q21" i="24"/>
  <c r="P19" i="42"/>
  <c r="P25" i="42"/>
  <c r="AE34" i="60"/>
  <c r="AO68" i="59"/>
  <c r="AE41" i="58"/>
  <c r="AE23" i="62"/>
  <c r="AO68" i="61"/>
  <c r="AE35" i="59"/>
  <c r="AE30" i="58"/>
  <c r="AP34" i="62"/>
  <c r="BD34" i="62" s="1"/>
  <c r="AV34" i="62"/>
  <c r="BF34" i="62" s="1"/>
  <c r="AR34" i="61"/>
  <c r="AS34" i="61" s="1"/>
  <c r="BE34" i="61" s="1"/>
  <c r="AX34" i="61"/>
  <c r="AY34" i="61" s="1"/>
  <c r="BG34" i="61" s="1"/>
  <c r="AV34" i="61"/>
  <c r="BF34" i="61" s="1"/>
  <c r="BA34" i="61"/>
  <c r="BB34" i="61" s="1"/>
  <c r="BH34" i="61" s="1"/>
  <c r="AP34" i="61"/>
  <c r="BD34" i="61" s="1"/>
  <c r="AE47" i="61"/>
  <c r="AE36" i="60"/>
  <c r="AO68" i="60"/>
  <c r="AE23" i="59"/>
  <c r="AR43" i="59"/>
  <c r="AS43" i="59" s="1"/>
  <c r="BE43" i="59" s="1"/>
  <c r="AX43" i="59"/>
  <c r="AY43" i="59" s="1"/>
  <c r="BG43" i="59" s="1"/>
  <c r="AV43" i="59"/>
  <c r="BF43" i="59"/>
  <c r="BA43" i="59"/>
  <c r="BB43" i="59" s="1"/>
  <c r="BH43" i="59" s="1"/>
  <c r="AP43" i="59"/>
  <c r="BD43" i="59" s="1"/>
  <c r="AU43" i="59"/>
  <c r="AE43" i="58"/>
  <c r="C9" i="8"/>
  <c r="D18" i="3"/>
  <c r="P33" i="42"/>
  <c r="AE29" i="61"/>
  <c r="AE37" i="60"/>
  <c r="AR48" i="60"/>
  <c r="AS48" i="60"/>
  <c r="BE48" i="60" s="1"/>
  <c r="BA48" i="60"/>
  <c r="BB48" i="60" s="1"/>
  <c r="BH48" i="60" s="1"/>
  <c r="AU48" i="60"/>
  <c r="AE47" i="60"/>
  <c r="AE25" i="58"/>
  <c r="AR44" i="58"/>
  <c r="AS44" i="58" s="1"/>
  <c r="BE44" i="58" s="1"/>
  <c r="AX44" i="58"/>
  <c r="AY44" i="58" s="1"/>
  <c r="BG44" i="58" s="1"/>
  <c r="AV44" i="58"/>
  <c r="BF44" i="58" s="1"/>
  <c r="BA44" i="58"/>
  <c r="BB44" i="58" s="1"/>
  <c r="BH44" i="58" s="1"/>
  <c r="AP44" i="58"/>
  <c r="BD44" i="58"/>
  <c r="AP68" i="58"/>
  <c r="AO70" i="59"/>
  <c r="AO70" i="60"/>
  <c r="AP70" i="58"/>
  <c r="AO70" i="61"/>
  <c r="P33" i="64"/>
  <c r="P33" i="65"/>
  <c r="P33" i="66"/>
  <c r="P31" i="64"/>
  <c r="P31" i="66"/>
  <c r="P31" i="67"/>
  <c r="P27" i="64"/>
  <c r="P27" i="67"/>
  <c r="P27" i="65"/>
  <c r="P26" i="64"/>
  <c r="P26" i="65"/>
  <c r="P26" i="66"/>
  <c r="P26" i="67"/>
  <c r="P25" i="64"/>
  <c r="P25" i="66"/>
  <c r="P25" i="67"/>
  <c r="P25" i="65"/>
  <c r="P21" i="64"/>
  <c r="P21" i="67"/>
  <c r="P21" i="65"/>
  <c r="P19" i="64"/>
  <c r="P19" i="65"/>
  <c r="P19" i="66"/>
  <c r="P19" i="67"/>
  <c r="P17" i="42"/>
  <c r="P17" i="65"/>
  <c r="P17" i="67"/>
  <c r="P17" i="64"/>
  <c r="P17" i="66"/>
  <c r="AX36" i="22"/>
  <c r="AY36" i="22"/>
  <c r="BG36" i="22" s="1"/>
  <c r="AP35" i="22"/>
  <c r="BD35" i="22" s="1"/>
  <c r="AP31" i="22"/>
  <c r="BD31" i="22" s="1"/>
  <c r="BR43" i="22"/>
  <c r="BS43" i="22"/>
  <c r="BR39" i="22"/>
  <c r="BS39" i="22" s="1"/>
  <c r="AV36" i="22"/>
  <c r="BF36" i="22"/>
  <c r="AU36" i="22"/>
  <c r="AR35" i="22"/>
  <c r="AS35" i="22"/>
  <c r="BE35" i="22" s="1"/>
  <c r="BR33" i="22"/>
  <c r="BS33" i="22" s="1"/>
  <c r="AR31" i="22"/>
  <c r="AS31" i="22"/>
  <c r="BE31" i="22" s="1"/>
  <c r="AV31" i="22"/>
  <c r="BF31" i="22" s="1"/>
  <c r="BR25" i="22"/>
  <c r="BS25" i="22"/>
  <c r="BR24" i="22"/>
  <c r="BS24" i="22" s="1"/>
  <c r="BR22" i="22"/>
  <c r="BS22" i="22" s="1"/>
  <c r="BR19" i="22"/>
  <c r="BS19" i="22"/>
  <c r="BR18" i="22"/>
  <c r="BS18" i="22" s="1"/>
  <c r="BR23" i="22"/>
  <c r="BS23" i="22" s="1"/>
  <c r="BR21" i="22"/>
  <c r="BS21" i="22"/>
  <c r="BR20" i="22"/>
  <c r="BS20" i="22" s="1"/>
  <c r="D16" i="3"/>
  <c r="P31" i="42"/>
  <c r="Q59" i="24"/>
  <c r="Q58" i="24"/>
  <c r="Q54" i="24"/>
  <c r="AX31" i="22"/>
  <c r="AY31" i="22" s="1"/>
  <c r="BG31" i="22" s="1"/>
  <c r="AR36" i="22"/>
  <c r="AS36" i="22"/>
  <c r="BE36" i="22"/>
  <c r="AU31" i="22"/>
  <c r="AV35" i="22"/>
  <c r="BF35" i="22" s="1"/>
  <c r="AP36" i="22"/>
  <c r="BD36" i="22"/>
  <c r="AX35" i="22"/>
  <c r="AY35" i="22" s="1"/>
  <c r="BG35" i="22"/>
  <c r="AU35" i="22"/>
  <c r="BC36" i="22"/>
  <c r="I36" i="22"/>
  <c r="E14" i="66" s="1"/>
  <c r="BC35" i="22"/>
  <c r="I35" i="22" s="1"/>
  <c r="E13" i="66" s="1"/>
  <c r="BC31" i="22"/>
  <c r="I31" i="22" s="1"/>
  <c r="E8" i="66" s="1"/>
  <c r="K24" i="22"/>
  <c r="H8" i="65" s="1"/>
  <c r="J19" i="22"/>
  <c r="F11" i="64" s="1"/>
  <c r="E18" i="3" l="1"/>
  <c r="Q41" i="24"/>
  <c r="AU17" i="61"/>
  <c r="BA17" i="61"/>
  <c r="BB17" i="61" s="1"/>
  <c r="BH17" i="61" s="1"/>
  <c r="AP17" i="61"/>
  <c r="BD17" i="61" s="1"/>
  <c r="AV17" i="61"/>
  <c r="BF17" i="61" s="1"/>
  <c r="AR17" i="61"/>
  <c r="AS17" i="61" s="1"/>
  <c r="BE17" i="61" s="1"/>
  <c r="AX17" i="61"/>
  <c r="AY17" i="61" s="1"/>
  <c r="BG17" i="61" s="1"/>
  <c r="AN9" i="60"/>
  <c r="AO9" i="60" s="1"/>
  <c r="BR15" i="59"/>
  <c r="BS15" i="59" s="1"/>
  <c r="BR11" i="59"/>
  <c r="BS11" i="59" s="1"/>
  <c r="Q139" i="24"/>
  <c r="K182" i="24"/>
  <c r="M182" i="24" s="1"/>
  <c r="O182" i="24" s="1"/>
  <c r="AN18" i="58"/>
  <c r="AO18" i="58" s="1"/>
  <c r="AU62" i="58"/>
  <c r="AU64" i="58" s="1"/>
  <c r="AU66" i="58" s="1"/>
  <c r="AU68" i="58" s="1"/>
  <c r="AU70" i="58" s="1"/>
  <c r="G189" i="24"/>
  <c r="I189" i="24" s="1"/>
  <c r="K189" i="24"/>
  <c r="M179" i="24"/>
  <c r="M189" i="24"/>
  <c r="O189" i="24" s="1"/>
  <c r="H18" i="3"/>
  <c r="G9" i="8"/>
  <c r="Q178" i="24"/>
  <c r="Q119" i="24"/>
  <c r="G188" i="24"/>
  <c r="O179" i="24"/>
  <c r="Q118" i="24"/>
  <c r="F18" i="3"/>
  <c r="E9" i="8"/>
  <c r="G16" i="3"/>
  <c r="AI49" i="58"/>
  <c r="AI51" i="58" s="1"/>
  <c r="AI53" i="58" s="1"/>
  <c r="AI55" i="58" s="1"/>
  <c r="BR49" i="22"/>
  <c r="BS49" i="22" s="1"/>
  <c r="AN48" i="22"/>
  <c r="AO48" i="22" s="1"/>
  <c r="BR47" i="22"/>
  <c r="BS47" i="22" s="1"/>
  <c r="BM47" i="22"/>
  <c r="AN47" i="22"/>
  <c r="AO47" i="22" s="1"/>
  <c r="BR46" i="22"/>
  <c r="BS46" i="22" s="1"/>
  <c r="BM46" i="22"/>
  <c r="BR45" i="22"/>
  <c r="BS45" i="22" s="1"/>
  <c r="BM45" i="22"/>
  <c r="AN45" i="22"/>
  <c r="AO45" i="22" s="1"/>
  <c r="BR37" i="22"/>
  <c r="BS37" i="22" s="1"/>
  <c r="BR36" i="22"/>
  <c r="BS36" i="22" s="1"/>
  <c r="BR34" i="22"/>
  <c r="BS34" i="22" s="1"/>
  <c r="BR32" i="22"/>
  <c r="BS32" i="22" s="1"/>
  <c r="BR31" i="22"/>
  <c r="BS31" i="22" s="1"/>
  <c r="BR30" i="22"/>
  <c r="BS30" i="22" s="1"/>
  <c r="BR27" i="22"/>
  <c r="BS27" i="22" s="1"/>
  <c r="BR26" i="22"/>
  <c r="BS26" i="22" s="1"/>
  <c r="BR15" i="22"/>
  <c r="BS15" i="22" s="1"/>
  <c r="BR14" i="22"/>
  <c r="BS14" i="22" s="1"/>
  <c r="BR13" i="22"/>
  <c r="BS13" i="22" s="1"/>
  <c r="BR12" i="22"/>
  <c r="BS12" i="22" s="1"/>
  <c r="BR10" i="22"/>
  <c r="BS10" i="22" s="1"/>
  <c r="BR48" i="58"/>
  <c r="BS48" i="58" s="1"/>
  <c r="AN48" i="58"/>
  <c r="AO48" i="58" s="1"/>
  <c r="BM47" i="58"/>
  <c r="AN47" i="58"/>
  <c r="AO47" i="58" s="1"/>
  <c r="BR46" i="58"/>
  <c r="BS46" i="58" s="1"/>
  <c r="BM46" i="58"/>
  <c r="BR45" i="58"/>
  <c r="BS45" i="58" s="1"/>
  <c r="AN45" i="58"/>
  <c r="AO45" i="58" s="1"/>
  <c r="BR43" i="58"/>
  <c r="BS43" i="58" s="1"/>
  <c r="BM43" i="58"/>
  <c r="BR42" i="58"/>
  <c r="BS42" i="58" s="1"/>
  <c r="BM42" i="58"/>
  <c r="BR41" i="58"/>
  <c r="BS41" i="58" s="1"/>
  <c r="BM41" i="58"/>
  <c r="BM40" i="58"/>
  <c r="AN40" i="58"/>
  <c r="AO40" i="58" s="1"/>
  <c r="AN39" i="58"/>
  <c r="AO39" i="58" s="1"/>
  <c r="BR38" i="58"/>
  <c r="BS38" i="58" s="1"/>
  <c r="BM38" i="58"/>
  <c r="AN38" i="58"/>
  <c r="AO38" i="58" s="1"/>
  <c r="BR37" i="58"/>
  <c r="BS37" i="58" s="1"/>
  <c r="BM37" i="58"/>
  <c r="BR36" i="58"/>
  <c r="BS36" i="58" s="1"/>
  <c r="AN36" i="58"/>
  <c r="AO36" i="58" s="1"/>
  <c r="AN35" i="58"/>
  <c r="AO35" i="58" s="1"/>
  <c r="BR34" i="58"/>
  <c r="BS34" i="58" s="1"/>
  <c r="BM34" i="58"/>
  <c r="BR33" i="58"/>
  <c r="BS33" i="58" s="1"/>
  <c r="BM33" i="58"/>
  <c r="BM32" i="58"/>
  <c r="AN32" i="58"/>
  <c r="AO32" i="58" s="1"/>
  <c r="AN31" i="58"/>
  <c r="AO31" i="58" s="1"/>
  <c r="BR30" i="58"/>
  <c r="BS30" i="58" s="1"/>
  <c r="BM30" i="58"/>
  <c r="AN30" i="58"/>
  <c r="AO30" i="58" s="1"/>
  <c r="BR29" i="58"/>
  <c r="BS29" i="58" s="1"/>
  <c r="BM29" i="58"/>
  <c r="BR28" i="58"/>
  <c r="BS28" i="58" s="1"/>
  <c r="AN28" i="58"/>
  <c r="AO28" i="58" s="1"/>
  <c r="AN27" i="58"/>
  <c r="AO27" i="58" s="1"/>
  <c r="BR26" i="58"/>
  <c r="BS26" i="58" s="1"/>
  <c r="BM26" i="58"/>
  <c r="BR25" i="58"/>
  <c r="BS25" i="58" s="1"/>
  <c r="BM25" i="58"/>
  <c r="BM24" i="58"/>
  <c r="AN24" i="58"/>
  <c r="AO24" i="58" s="1"/>
  <c r="AN23" i="58"/>
  <c r="AO23" i="58" s="1"/>
  <c r="BR22" i="58"/>
  <c r="BS22" i="58" s="1"/>
  <c r="BM22" i="58"/>
  <c r="AN22" i="58"/>
  <c r="AO22" i="58" s="1"/>
  <c r="BR21" i="58"/>
  <c r="BS21" i="58" s="1"/>
  <c r="BM21" i="58"/>
  <c r="BR20" i="58"/>
  <c r="BS20" i="58" s="1"/>
  <c r="AN20" i="58"/>
  <c r="AO20" i="58" s="1"/>
  <c r="BM19" i="58"/>
  <c r="AN19" i="58"/>
  <c r="AO19" i="58" s="1"/>
  <c r="BR18" i="58"/>
  <c r="BS18" i="58" s="1"/>
  <c r="BM18" i="58"/>
  <c r="BR17" i="58"/>
  <c r="BS17" i="58" s="1"/>
  <c r="AN17" i="58"/>
  <c r="AO17" i="58" s="1"/>
  <c r="AP17" i="58" s="1"/>
  <c r="BD17" i="58" s="1"/>
  <c r="AN16" i="58"/>
  <c r="AO16" i="58" s="1"/>
  <c r="AX16" i="58" s="1"/>
  <c r="AY16" i="58" s="1"/>
  <c r="BG16" i="58" s="1"/>
  <c r="BR14" i="58"/>
  <c r="BS14" i="58" s="1"/>
  <c r="BR12" i="58"/>
  <c r="BS12" i="58" s="1"/>
  <c r="BR10" i="58"/>
  <c r="BS10" i="58" s="1"/>
  <c r="BR48" i="59"/>
  <c r="BS48" i="59" s="1"/>
  <c r="BM48" i="59"/>
  <c r="BR47" i="59"/>
  <c r="BS47" i="59" s="1"/>
  <c r="AN47" i="59"/>
  <c r="AO47" i="59" s="1"/>
  <c r="AN46" i="59"/>
  <c r="AO46" i="59" s="1"/>
  <c r="BR45" i="59"/>
  <c r="BS45" i="59" s="1"/>
  <c r="BM45" i="59"/>
  <c r="BR44" i="59"/>
  <c r="BS44" i="59" s="1"/>
  <c r="AN44" i="59"/>
  <c r="AO44" i="59" s="1"/>
  <c r="BM42" i="59"/>
  <c r="AN42" i="59"/>
  <c r="AO42" i="59" s="1"/>
  <c r="BR41" i="59"/>
  <c r="BS41" i="59" s="1"/>
  <c r="BM41" i="59"/>
  <c r="BR40" i="59"/>
  <c r="BS40" i="59" s="1"/>
  <c r="BM40" i="59"/>
  <c r="BM39" i="59"/>
  <c r="AN39" i="59"/>
  <c r="AO39" i="59" s="1"/>
  <c r="BR38" i="59"/>
  <c r="BS38" i="59" s="1"/>
  <c r="AN38" i="59"/>
  <c r="AO38" i="59" s="1"/>
  <c r="BR37" i="59"/>
  <c r="BS37" i="59" s="1"/>
  <c r="BM37" i="59"/>
  <c r="AN37" i="59"/>
  <c r="AO37" i="59" s="1"/>
  <c r="BR36" i="59"/>
  <c r="BS36" i="59" s="1"/>
  <c r="BM36" i="59"/>
  <c r="BR35" i="59"/>
  <c r="BS35" i="59" s="1"/>
  <c r="AN35" i="59"/>
  <c r="AO35" i="59" s="1"/>
  <c r="BM34" i="59"/>
  <c r="AN34" i="59"/>
  <c r="AO34" i="59" s="1"/>
  <c r="BR33" i="59"/>
  <c r="BS33" i="59" s="1"/>
  <c r="BM33" i="59"/>
  <c r="BR32" i="59"/>
  <c r="BS32" i="59" s="1"/>
  <c r="BM32" i="59"/>
  <c r="BM31" i="59"/>
  <c r="AN31" i="59"/>
  <c r="AO31" i="59" s="1"/>
  <c r="AN30" i="59"/>
  <c r="AO30" i="59" s="1"/>
  <c r="BR29" i="59"/>
  <c r="BS29" i="59" s="1"/>
  <c r="BM29" i="59"/>
  <c r="AN29" i="59"/>
  <c r="AO29" i="59" s="1"/>
  <c r="BR28" i="59"/>
  <c r="BS28" i="59" s="1"/>
  <c r="BM28" i="59"/>
  <c r="BR27" i="59"/>
  <c r="BS27" i="59" s="1"/>
  <c r="AN27" i="59"/>
  <c r="AO27" i="59" s="1"/>
  <c r="AN26" i="59"/>
  <c r="AO26" i="59" s="1"/>
  <c r="BR25" i="59"/>
  <c r="BS25" i="59" s="1"/>
  <c r="BM25" i="59"/>
  <c r="BR24" i="59"/>
  <c r="BS24" i="59" s="1"/>
  <c r="BM24" i="59"/>
  <c r="BM23" i="59"/>
  <c r="AN23" i="59"/>
  <c r="AO23" i="59" s="1"/>
  <c r="AN22" i="59"/>
  <c r="AO22" i="59" s="1"/>
  <c r="BR21" i="59"/>
  <c r="BS21" i="59" s="1"/>
  <c r="BM21" i="59"/>
  <c r="AN21" i="59"/>
  <c r="AO21" i="59" s="1"/>
  <c r="BR20" i="59"/>
  <c r="BS20" i="59" s="1"/>
  <c r="BM20" i="59"/>
  <c r="BR19" i="59"/>
  <c r="BS19" i="59" s="1"/>
  <c r="AN19" i="59"/>
  <c r="AO19" i="59" s="1"/>
  <c r="BM18" i="59"/>
  <c r="BR17" i="59"/>
  <c r="BS17" i="59" s="1"/>
  <c r="BM17" i="59"/>
  <c r="BR16" i="59"/>
  <c r="BS16" i="59" s="1"/>
  <c r="BR14" i="59"/>
  <c r="BS14" i="59" s="1"/>
  <c r="BR13" i="59"/>
  <c r="BS13" i="59" s="1"/>
  <c r="BR12" i="59"/>
  <c r="BS12" i="59" s="1"/>
  <c r="BR10" i="59"/>
  <c r="BS10" i="59" s="1"/>
  <c r="BR9" i="59"/>
  <c r="BS9" i="59" s="1"/>
  <c r="AN47" i="60"/>
  <c r="AO47" i="60" s="1"/>
  <c r="BR46" i="60"/>
  <c r="BS46" i="60" s="1"/>
  <c r="BM46" i="60"/>
  <c r="AN46" i="60"/>
  <c r="AO46" i="60" s="1"/>
  <c r="AN45" i="60"/>
  <c r="AO45" i="60" s="1"/>
  <c r="AN44" i="60"/>
  <c r="AO44" i="60" s="1"/>
  <c r="BR43" i="60"/>
  <c r="BS43" i="60" s="1"/>
  <c r="BM43" i="60"/>
  <c r="AN43" i="60"/>
  <c r="AO43" i="60" s="1"/>
  <c r="BR42" i="60"/>
  <c r="BS42" i="60" s="1"/>
  <c r="BM42" i="60"/>
  <c r="BR41" i="60"/>
  <c r="BS41" i="60" s="1"/>
  <c r="AN41" i="60"/>
  <c r="AO41" i="60" s="1"/>
  <c r="AN40" i="60"/>
  <c r="AO40" i="60" s="1"/>
  <c r="BR39" i="60"/>
  <c r="BS39" i="60" s="1"/>
  <c r="BM39" i="60"/>
  <c r="BR38" i="60"/>
  <c r="BS38" i="60" s="1"/>
  <c r="BM38" i="60"/>
  <c r="BM37" i="60"/>
  <c r="AN37" i="60"/>
  <c r="AO37" i="60" s="1"/>
  <c r="AN36" i="60"/>
  <c r="AO36" i="60" s="1"/>
  <c r="BR35" i="60"/>
  <c r="BS35" i="60" s="1"/>
  <c r="BM35" i="60"/>
  <c r="AN35" i="60"/>
  <c r="AO35" i="60" s="1"/>
  <c r="BR34" i="60"/>
  <c r="BS34" i="60" s="1"/>
  <c r="BM34" i="60"/>
  <c r="BR33" i="60"/>
  <c r="BS33" i="60" s="1"/>
  <c r="AN33" i="60"/>
  <c r="AO33" i="60" s="1"/>
  <c r="AN32" i="60"/>
  <c r="AO32" i="60" s="1"/>
  <c r="BR31" i="60"/>
  <c r="BS31" i="60" s="1"/>
  <c r="BM31" i="60"/>
  <c r="BR30" i="60"/>
  <c r="BS30" i="60" s="1"/>
  <c r="BM30" i="60"/>
  <c r="BM29" i="60"/>
  <c r="AN29" i="60"/>
  <c r="AO29" i="60" s="1"/>
  <c r="AN28" i="60"/>
  <c r="AO28" i="60" s="1"/>
  <c r="BR27" i="60"/>
  <c r="BS27" i="60" s="1"/>
  <c r="BM27" i="60"/>
  <c r="AN27" i="60"/>
  <c r="AO27" i="60" s="1"/>
  <c r="BR26" i="60"/>
  <c r="BS26" i="60" s="1"/>
  <c r="BM26" i="60"/>
  <c r="BR25" i="60"/>
  <c r="BS25" i="60" s="1"/>
  <c r="AN25" i="60"/>
  <c r="AO25" i="60" s="1"/>
  <c r="AN24" i="60"/>
  <c r="AO24" i="60" s="1"/>
  <c r="BR23" i="60"/>
  <c r="BS23" i="60" s="1"/>
  <c r="BM23" i="60"/>
  <c r="BR22" i="60"/>
  <c r="BS22" i="60" s="1"/>
  <c r="BM22" i="60"/>
  <c r="BM21" i="60"/>
  <c r="AN21" i="60"/>
  <c r="AO21" i="60" s="1"/>
  <c r="AN20" i="60"/>
  <c r="AO20" i="60" s="1"/>
  <c r="BR19" i="60"/>
  <c r="BS19" i="60" s="1"/>
  <c r="BM19" i="60"/>
  <c r="AN19" i="60"/>
  <c r="AO19" i="60" s="1"/>
  <c r="BR18" i="60"/>
  <c r="BS18" i="60" s="1"/>
  <c r="BM18" i="60"/>
  <c r="BR17" i="60"/>
  <c r="BS17" i="60" s="1"/>
  <c r="AN17" i="60"/>
  <c r="AO17" i="60" s="1"/>
  <c r="BR16" i="60"/>
  <c r="BS16" i="60" s="1"/>
  <c r="BR15" i="60"/>
  <c r="BS15" i="60" s="1"/>
  <c r="BR13" i="60"/>
  <c r="BS13" i="60" s="1"/>
  <c r="BR12" i="60"/>
  <c r="BS12" i="60" s="1"/>
  <c r="BR11" i="60"/>
  <c r="BS11" i="60" s="1"/>
  <c r="BR9" i="60"/>
  <c r="BS9" i="60" s="1"/>
  <c r="AN48" i="61"/>
  <c r="AO48" i="61" s="1"/>
  <c r="AN47" i="61"/>
  <c r="AO47" i="61" s="1"/>
  <c r="BM46" i="61"/>
  <c r="AN46" i="61"/>
  <c r="AO46" i="61" s="1"/>
  <c r="AN45" i="61"/>
  <c r="AO45" i="61" s="1"/>
  <c r="BR43" i="61"/>
  <c r="BS43" i="61" s="1"/>
  <c r="BM43" i="61"/>
  <c r="AN42" i="61"/>
  <c r="AO42" i="61" s="1"/>
  <c r="BM40" i="61"/>
  <c r="BR39" i="61"/>
  <c r="BS39" i="61" s="1"/>
  <c r="BR37" i="61"/>
  <c r="BS37" i="61" s="1"/>
  <c r="BM37" i="61"/>
  <c r="BM36" i="61"/>
  <c r="BM35" i="61"/>
  <c r="BM33" i="61"/>
  <c r="AN33" i="61"/>
  <c r="AO33" i="61" s="1"/>
  <c r="BR31" i="61"/>
  <c r="BS31" i="61" s="1"/>
  <c r="AN31" i="61"/>
  <c r="AO31" i="61" s="1"/>
  <c r="BR29" i="61"/>
  <c r="BS29" i="61" s="1"/>
  <c r="AN29" i="61"/>
  <c r="AO29" i="61" s="1"/>
  <c r="AN28" i="61"/>
  <c r="AO28" i="61" s="1"/>
  <c r="AN27" i="61"/>
  <c r="AO27" i="61" s="1"/>
  <c r="BM26" i="61"/>
  <c r="AN26" i="61"/>
  <c r="AO26" i="61" s="1"/>
  <c r="BR25" i="61"/>
  <c r="BS25" i="61" s="1"/>
  <c r="BM25" i="61"/>
  <c r="BR24" i="61"/>
  <c r="BS24" i="61" s="1"/>
  <c r="AN23" i="61"/>
  <c r="AO23" i="61" s="1"/>
  <c r="BM22" i="61"/>
  <c r="BR21" i="61"/>
  <c r="BS21" i="61" s="1"/>
  <c r="BM21" i="61"/>
  <c r="AN20" i="61"/>
  <c r="AO20" i="61" s="1"/>
  <c r="BM19" i="61"/>
  <c r="AN19" i="61"/>
  <c r="AO19" i="61" s="1"/>
  <c r="BR18" i="61"/>
  <c r="BS18" i="61" s="1"/>
  <c r="AN18" i="61"/>
  <c r="AO18" i="61" s="1"/>
  <c r="BR17" i="61"/>
  <c r="BS17" i="61" s="1"/>
  <c r="BM17" i="61"/>
  <c r="BR16" i="61"/>
  <c r="BS16" i="61" s="1"/>
  <c r="BR14" i="61"/>
  <c r="BS14" i="61" s="1"/>
  <c r="BR12" i="61"/>
  <c r="BS12" i="61" s="1"/>
  <c r="BM48" i="62"/>
  <c r="AN48" i="62"/>
  <c r="AO48" i="62" s="1"/>
  <c r="BR47" i="62"/>
  <c r="BS47" i="62" s="1"/>
  <c r="AN47" i="62"/>
  <c r="AO47" i="62" s="1"/>
  <c r="BR46" i="62"/>
  <c r="BS46" i="62" s="1"/>
  <c r="AN46" i="62"/>
  <c r="AO46" i="62" s="1"/>
  <c r="BR44" i="62"/>
  <c r="BS44" i="62" s="1"/>
  <c r="AN44" i="62"/>
  <c r="AO44" i="62" s="1"/>
  <c r="BM43" i="62"/>
  <c r="BM42" i="62"/>
  <c r="BM41" i="62"/>
  <c r="AN41" i="62"/>
  <c r="AO41" i="62" s="1"/>
  <c r="BM40" i="62"/>
  <c r="AN40" i="62"/>
  <c r="AO40" i="62" s="1"/>
  <c r="BR39" i="62"/>
  <c r="BS39" i="62" s="1"/>
  <c r="AN39" i="62"/>
  <c r="AO39" i="62" s="1"/>
  <c r="BR38" i="62"/>
  <c r="BS38" i="62" s="1"/>
  <c r="AN38" i="62"/>
  <c r="AO38" i="62" s="1"/>
  <c r="BR36" i="62"/>
  <c r="BS36" i="62" s="1"/>
  <c r="AN36" i="62"/>
  <c r="AO36" i="62" s="1"/>
  <c r="BM35" i="62"/>
  <c r="BR31" i="62"/>
  <c r="BS31" i="62" s="1"/>
  <c r="BM31" i="62"/>
  <c r="BR30" i="62"/>
  <c r="BS30" i="62" s="1"/>
  <c r="BM28" i="62"/>
  <c r="BR27" i="62"/>
  <c r="BS27" i="62" s="1"/>
  <c r="BM27" i="62"/>
  <c r="AN26" i="62"/>
  <c r="AO26" i="62" s="1"/>
  <c r="AN25" i="62"/>
  <c r="AO25" i="62" s="1"/>
  <c r="BR24" i="62"/>
  <c r="BS24" i="62" s="1"/>
  <c r="AN24" i="62"/>
  <c r="AO24" i="62" s="1"/>
  <c r="BR23" i="62"/>
  <c r="BS23" i="62" s="1"/>
  <c r="BR22" i="62"/>
  <c r="BS22" i="62" s="1"/>
  <c r="AN21" i="62"/>
  <c r="AO21" i="62" s="1"/>
  <c r="BM20" i="62"/>
  <c r="BM19" i="62"/>
  <c r="BM18" i="62"/>
  <c r="AN18" i="62"/>
  <c r="AO18" i="62" s="1"/>
  <c r="BM17" i="62"/>
  <c r="AN17" i="62"/>
  <c r="AO17" i="62" s="1"/>
  <c r="BR16" i="62"/>
  <c r="BS16" i="62" s="1"/>
  <c r="AG49" i="62"/>
  <c r="BR12" i="62"/>
  <c r="BS12" i="62" s="1"/>
  <c r="BR10" i="62"/>
  <c r="BS10" i="62" s="1"/>
  <c r="Q109" i="24"/>
  <c r="Q105" i="24"/>
  <c r="Q101" i="24"/>
  <c r="Q87" i="24"/>
  <c r="Q71" i="24"/>
  <c r="O46" i="24"/>
  <c r="H11" i="3" s="1"/>
  <c r="BX48" i="62"/>
  <c r="O48" i="62" s="1"/>
  <c r="BX43" i="62"/>
  <c r="O43" i="62" s="1"/>
  <c r="AE43" i="62" s="1"/>
  <c r="BX39" i="62"/>
  <c r="O39" i="62" s="1"/>
  <c r="BX35" i="62"/>
  <c r="O35" i="62" s="1"/>
  <c r="AE35" i="62" s="1"/>
  <c r="BX31" i="62"/>
  <c r="O31" i="62" s="1"/>
  <c r="BX30" i="62"/>
  <c r="O30" i="62" s="1"/>
  <c r="AE30" i="62" s="1"/>
  <c r="BX28" i="62"/>
  <c r="O28" i="62" s="1"/>
  <c r="BX26" i="62"/>
  <c r="O26" i="62" s="1"/>
  <c r="AE26" i="62" s="1"/>
  <c r="BX25" i="62"/>
  <c r="O25" i="62" s="1"/>
  <c r="AE25" i="62" s="1"/>
  <c r="BX24" i="62"/>
  <c r="O24" i="62" s="1"/>
  <c r="AE24" i="62" s="1"/>
  <c r="BX22" i="62"/>
  <c r="O22" i="62" s="1"/>
  <c r="BX20" i="62"/>
  <c r="O20" i="62" s="1"/>
  <c r="AE20" i="62" s="1"/>
  <c r="BX18" i="62"/>
  <c r="O18" i="62" s="1"/>
  <c r="AE18" i="62" s="1"/>
  <c r="AN12" i="62"/>
  <c r="AO12" i="62" s="1"/>
  <c r="AN9" i="62"/>
  <c r="AO9" i="62" s="1"/>
  <c r="BX48" i="61"/>
  <c r="O48" i="61" s="1"/>
  <c r="AE48" i="61" s="1"/>
  <c r="BX45" i="61"/>
  <c r="O45" i="61" s="1"/>
  <c r="AE45" i="61" s="1"/>
  <c r="BX41" i="61"/>
  <c r="O41" i="61" s="1"/>
  <c r="BX37" i="61"/>
  <c r="O37" i="61" s="1"/>
  <c r="AE37" i="61" s="1"/>
  <c r="BX34" i="61"/>
  <c r="O34" i="61" s="1"/>
  <c r="BX33" i="61"/>
  <c r="O33" i="61" s="1"/>
  <c r="BX32" i="61"/>
  <c r="O32" i="61" s="1"/>
  <c r="AE32" i="61" s="1"/>
  <c r="BX31" i="61"/>
  <c r="O31" i="61" s="1"/>
  <c r="AE31" i="61" s="1"/>
  <c r="BX30" i="61"/>
  <c r="O30" i="61" s="1"/>
  <c r="BX28" i="61"/>
  <c r="O28" i="61" s="1"/>
  <c r="AE28" i="61" s="1"/>
  <c r="BX27" i="61"/>
  <c r="O27" i="61" s="1"/>
  <c r="AE27" i="61" s="1"/>
  <c r="BX25" i="61"/>
  <c r="O25" i="61" s="1"/>
  <c r="AE25" i="61" s="1"/>
  <c r="BX24" i="61"/>
  <c r="O24" i="61" s="1"/>
  <c r="AE24" i="61" s="1"/>
  <c r="BX23" i="61"/>
  <c r="O23" i="61" s="1"/>
  <c r="AE23" i="61" s="1"/>
  <c r="BX18" i="61"/>
  <c r="O18" i="61" s="1"/>
  <c r="AE18" i="61" s="1"/>
  <c r="BX17" i="61"/>
  <c r="O17" i="61" s="1"/>
  <c r="U17" i="61" s="1"/>
  <c r="T50" i="61"/>
  <c r="AN9" i="61"/>
  <c r="AO9" i="61" s="1"/>
  <c r="AP9" i="61" s="1"/>
  <c r="BD9" i="61" s="1"/>
  <c r="K110" i="24"/>
  <c r="F15" i="3" s="1"/>
  <c r="BX46" i="60"/>
  <c r="O46" i="60" s="1"/>
  <c r="AE46" i="60" s="1"/>
  <c r="BX43" i="60"/>
  <c r="O43" i="60" s="1"/>
  <c r="BX42" i="60"/>
  <c r="O42" i="60" s="1"/>
  <c r="AE42" i="60" s="1"/>
  <c r="BX40" i="60"/>
  <c r="O40" i="60" s="1"/>
  <c r="AE40" i="60" s="1"/>
  <c r="BX38" i="60"/>
  <c r="O38" i="60" s="1"/>
  <c r="BX35" i="60"/>
  <c r="O35" i="60" s="1"/>
  <c r="AE35" i="60" s="1"/>
  <c r="BX30" i="60"/>
  <c r="O30" i="60" s="1"/>
  <c r="BX28" i="60"/>
  <c r="O28" i="60" s="1"/>
  <c r="AE28" i="60" s="1"/>
  <c r="BX26" i="60"/>
  <c r="O26" i="60" s="1"/>
  <c r="BX25" i="60"/>
  <c r="O25" i="60" s="1"/>
  <c r="AE25" i="60" s="1"/>
  <c r="BX24" i="60"/>
  <c r="O24" i="60" s="1"/>
  <c r="AE24" i="60" s="1"/>
  <c r="BX22" i="60"/>
  <c r="O22" i="60" s="1"/>
  <c r="BX21" i="60"/>
  <c r="O21" i="60" s="1"/>
  <c r="AE21" i="60" s="1"/>
  <c r="BX20" i="60"/>
  <c r="O20" i="60" s="1"/>
  <c r="BX19" i="60"/>
  <c r="O19" i="60" s="1"/>
  <c r="AE19" i="60" s="1"/>
  <c r="G110" i="24"/>
  <c r="BX46" i="58"/>
  <c r="O46" i="58" s="1"/>
  <c r="BX44" i="58"/>
  <c r="O44" i="58" s="1"/>
  <c r="AE44" i="58" s="1"/>
  <c r="BX42" i="58"/>
  <c r="O42" i="58" s="1"/>
  <c r="BX40" i="58"/>
  <c r="O40" i="58" s="1"/>
  <c r="AE40" i="58" s="1"/>
  <c r="BX36" i="58"/>
  <c r="O36" i="58" s="1"/>
  <c r="BX35" i="58"/>
  <c r="O35" i="58" s="1"/>
  <c r="BX33" i="58"/>
  <c r="O33" i="58" s="1"/>
  <c r="AE33" i="58" s="1"/>
  <c r="BX32" i="58"/>
  <c r="O32" i="58" s="1"/>
  <c r="AE32" i="58" s="1"/>
  <c r="BX29" i="58"/>
  <c r="O29" i="58" s="1"/>
  <c r="BX28" i="58"/>
  <c r="O28" i="58" s="1"/>
  <c r="AE28" i="58" s="1"/>
  <c r="BX24" i="58"/>
  <c r="O24" i="58" s="1"/>
  <c r="BX22" i="58"/>
  <c r="O22" i="58" s="1"/>
  <c r="AE22" i="58" s="1"/>
  <c r="BX19" i="58"/>
  <c r="O19" i="58" s="1"/>
  <c r="BX18" i="58"/>
  <c r="O18" i="58" s="1"/>
  <c r="AE18" i="58" s="1"/>
  <c r="AN12" i="58"/>
  <c r="AO12" i="58" s="1"/>
  <c r="Q164" i="24"/>
  <c r="BX48" i="59"/>
  <c r="O48" i="59" s="1"/>
  <c r="BX47" i="59"/>
  <c r="O47" i="59" s="1"/>
  <c r="AE47" i="59" s="1"/>
  <c r="BX46" i="59"/>
  <c r="O46" i="59" s="1"/>
  <c r="AE46" i="59" s="1"/>
  <c r="BX45" i="59"/>
  <c r="O45" i="59" s="1"/>
  <c r="AE45" i="59" s="1"/>
  <c r="BX44" i="59"/>
  <c r="O44" i="59" s="1"/>
  <c r="BX43" i="59"/>
  <c r="O43" i="59" s="1"/>
  <c r="AE43" i="59" s="1"/>
  <c r="BX42" i="59"/>
  <c r="O42" i="59" s="1"/>
  <c r="AE42" i="59" s="1"/>
  <c r="BX40" i="59"/>
  <c r="O40" i="59" s="1"/>
  <c r="BX39" i="59"/>
  <c r="O39" i="59" s="1"/>
  <c r="AE39" i="59" s="1"/>
  <c r="BX38" i="59"/>
  <c r="O38" i="59" s="1"/>
  <c r="AE38" i="59" s="1"/>
  <c r="BX37" i="59"/>
  <c r="O37" i="59" s="1"/>
  <c r="BX36" i="59"/>
  <c r="O36" i="59" s="1"/>
  <c r="BX33" i="59"/>
  <c r="O33" i="59" s="1"/>
  <c r="AE33" i="59" s="1"/>
  <c r="BX32" i="59"/>
  <c r="O32" i="59" s="1"/>
  <c r="AE32" i="59" s="1"/>
  <c r="BX31" i="59"/>
  <c r="O31" i="59" s="1"/>
  <c r="AE31" i="59" s="1"/>
  <c r="BX29" i="59"/>
  <c r="O29" i="59" s="1"/>
  <c r="AE29" i="59" s="1"/>
  <c r="BX28" i="59"/>
  <c r="O28" i="59" s="1"/>
  <c r="AE28" i="59" s="1"/>
  <c r="BX27" i="59"/>
  <c r="O27" i="59" s="1"/>
  <c r="AE27" i="59" s="1"/>
  <c r="BX26" i="59"/>
  <c r="O26" i="59" s="1"/>
  <c r="BX24" i="59"/>
  <c r="O24" i="59" s="1"/>
  <c r="AE24" i="59" s="1"/>
  <c r="BX22" i="59"/>
  <c r="O22" i="59" s="1"/>
  <c r="AE22" i="59" s="1"/>
  <c r="BX20" i="59"/>
  <c r="O20" i="59" s="1"/>
  <c r="BX19" i="59"/>
  <c r="O19" i="59" s="1"/>
  <c r="AN14" i="59"/>
  <c r="AO14" i="59" s="1"/>
  <c r="AX14" i="59" s="1"/>
  <c r="AY14" i="59" s="1"/>
  <c r="BG14" i="59" s="1"/>
  <c r="BX49" i="22"/>
  <c r="O49" i="22" s="1"/>
  <c r="BX48" i="22"/>
  <c r="O48" i="22" s="1"/>
  <c r="AN42" i="22"/>
  <c r="AO42" i="22" s="1"/>
  <c r="AN34" i="22"/>
  <c r="AO34" i="22" s="1"/>
  <c r="AN33" i="22"/>
  <c r="AO33" i="22" s="1"/>
  <c r="AN32" i="22"/>
  <c r="AO32" i="22" s="1"/>
  <c r="AN30" i="22"/>
  <c r="AO30" i="22" s="1"/>
  <c r="AN29" i="22"/>
  <c r="AO29" i="22" s="1"/>
  <c r="AN28" i="22"/>
  <c r="AO28" i="22" s="1"/>
  <c r="AN27" i="22"/>
  <c r="AO27" i="22" s="1"/>
  <c r="AN26" i="22"/>
  <c r="AO26" i="22" s="1"/>
  <c r="AN25" i="22"/>
  <c r="AO25" i="22" s="1"/>
  <c r="AN24" i="22"/>
  <c r="AO24" i="22" s="1"/>
  <c r="AN23" i="22"/>
  <c r="AO23" i="22" s="1"/>
  <c r="AN22" i="22"/>
  <c r="AO22" i="22" s="1"/>
  <c r="AN21" i="22"/>
  <c r="AO21" i="22" s="1"/>
  <c r="AN20" i="22"/>
  <c r="AO20" i="22" s="1"/>
  <c r="AN19" i="22"/>
  <c r="AO19" i="22" s="1"/>
  <c r="AN18" i="22"/>
  <c r="AO18" i="22" s="1"/>
  <c r="AU63" i="22"/>
  <c r="AU65" i="22" s="1"/>
  <c r="AU67" i="22" s="1"/>
  <c r="AU69" i="22" s="1"/>
  <c r="AU71" i="22" s="1"/>
  <c r="AN15" i="62"/>
  <c r="AO15" i="62" s="1"/>
  <c r="BA15" i="62" s="1"/>
  <c r="BB15" i="62" s="1"/>
  <c r="AN11" i="62"/>
  <c r="AO11" i="62" s="1"/>
  <c r="AV11" i="62" s="1"/>
  <c r="BF11" i="62" s="1"/>
  <c r="AD49" i="62"/>
  <c r="AD51" i="62" s="1"/>
  <c r="AD53" i="62" s="1"/>
  <c r="AD55" i="62" s="1"/>
  <c r="AD57" i="62" s="1"/>
  <c r="AN12" i="61"/>
  <c r="AO12" i="61" s="1"/>
  <c r="BA12" i="61" s="1"/>
  <c r="BB12" i="61" s="1"/>
  <c r="AN12" i="59"/>
  <c r="AO12" i="59" s="1"/>
  <c r="BA12" i="59" s="1"/>
  <c r="BB12" i="59" s="1"/>
  <c r="T50" i="59"/>
  <c r="AN18" i="59"/>
  <c r="AO18" i="59" s="1"/>
  <c r="AN9" i="58"/>
  <c r="AO9" i="58" s="1"/>
  <c r="AN10" i="58"/>
  <c r="AO10" i="58" s="1"/>
  <c r="AP10" i="58" s="1"/>
  <c r="BD10" i="58" s="1"/>
  <c r="AV17" i="62"/>
  <c r="BF17" i="62" s="1"/>
  <c r="AN14" i="62"/>
  <c r="AO14" i="62" s="1"/>
  <c r="AN16" i="61"/>
  <c r="AO16" i="61" s="1"/>
  <c r="AU16" i="61" s="1"/>
  <c r="AX12" i="61"/>
  <c r="AY12" i="61" s="1"/>
  <c r="BG12" i="61" s="1"/>
  <c r="AN11" i="61"/>
  <c r="AO11" i="61" s="1"/>
  <c r="AN14" i="61"/>
  <c r="AO14" i="61" s="1"/>
  <c r="AN13" i="61"/>
  <c r="AO13" i="61" s="1"/>
  <c r="AN10" i="61"/>
  <c r="AO10" i="61" s="1"/>
  <c r="AG49" i="60"/>
  <c r="T50" i="60"/>
  <c r="AN16" i="60"/>
  <c r="AO16" i="60" s="1"/>
  <c r="AN12" i="60"/>
  <c r="AO12" i="60" s="1"/>
  <c r="AN11" i="60"/>
  <c r="AO11" i="60" s="1"/>
  <c r="AN16" i="59"/>
  <c r="AO16" i="59" s="1"/>
  <c r="BA16" i="59" s="1"/>
  <c r="BB16" i="59" s="1"/>
  <c r="BA14" i="59"/>
  <c r="BB14" i="59" s="1"/>
  <c r="AN15" i="59"/>
  <c r="AO15" i="59" s="1"/>
  <c r="AN11" i="59"/>
  <c r="AO11" i="59" s="1"/>
  <c r="AU62" i="59"/>
  <c r="AU64" i="59" s="1"/>
  <c r="AU66" i="59" s="1"/>
  <c r="AU68" i="59" s="1"/>
  <c r="AU70" i="59" s="1"/>
  <c r="AN10" i="59"/>
  <c r="AO10" i="59" s="1"/>
  <c r="BR16" i="58"/>
  <c r="BS16" i="58" s="1"/>
  <c r="AN14" i="22"/>
  <c r="AO14" i="22" s="1"/>
  <c r="AN11" i="22"/>
  <c r="AO11" i="22" s="1"/>
  <c r="BA16" i="58"/>
  <c r="BB16" i="58" s="1"/>
  <c r="AR16" i="58"/>
  <c r="AS16" i="58" s="1"/>
  <c r="BE16" i="58" s="1"/>
  <c r="T50" i="58"/>
  <c r="AN14" i="58"/>
  <c r="AO14" i="58" s="1"/>
  <c r="AN11" i="58"/>
  <c r="AO11" i="58" s="1"/>
  <c r="Q13" i="24"/>
  <c r="G8" i="3"/>
  <c r="Q35" i="24"/>
  <c r="AN17" i="22"/>
  <c r="AO17" i="22" s="1"/>
  <c r="AN16" i="22"/>
  <c r="AO16" i="22" s="1"/>
  <c r="AN15" i="22"/>
  <c r="AO15" i="22" s="1"/>
  <c r="AN13" i="22"/>
  <c r="AO13" i="22" s="1"/>
  <c r="AG50" i="22"/>
  <c r="AN12" i="22"/>
  <c r="AO12" i="22" s="1"/>
  <c r="AI50" i="22"/>
  <c r="AI52" i="22" s="1"/>
  <c r="AI54" i="22" s="1"/>
  <c r="AD50" i="22"/>
  <c r="AD52" i="22" s="1"/>
  <c r="AD54" i="22" s="1"/>
  <c r="AO67" i="22"/>
  <c r="BA47" i="22"/>
  <c r="BB47" i="22" s="1"/>
  <c r="BH47" i="22" s="1"/>
  <c r="AX47" i="22"/>
  <c r="AY47" i="22" s="1"/>
  <c r="BG47" i="22" s="1"/>
  <c r="AP47" i="22"/>
  <c r="BD47" i="22" s="1"/>
  <c r="AU47" i="22"/>
  <c r="AV47" i="22"/>
  <c r="BF47" i="22" s="1"/>
  <c r="AR47" i="22"/>
  <c r="AS47" i="22" s="1"/>
  <c r="BE47" i="22" s="1"/>
  <c r="AP48" i="22"/>
  <c r="BD48" i="22" s="1"/>
  <c r="AV48" i="22"/>
  <c r="BF48" i="22" s="1"/>
  <c r="AU48" i="22"/>
  <c r="AR48" i="22"/>
  <c r="AS48" i="22" s="1"/>
  <c r="BE48" i="22" s="1"/>
  <c r="AX48" i="22"/>
  <c r="AY48" i="22" s="1"/>
  <c r="BG48" i="22" s="1"/>
  <c r="BA48" i="22"/>
  <c r="BB48" i="22" s="1"/>
  <c r="BH48" i="22" s="1"/>
  <c r="AU16" i="62"/>
  <c r="BA16" i="62"/>
  <c r="BB16" i="62" s="1"/>
  <c r="AV16" i="62"/>
  <c r="BF16" i="62" s="1"/>
  <c r="AX16" i="62"/>
  <c r="AY16" i="62" s="1"/>
  <c r="BG16" i="62" s="1"/>
  <c r="AR16" i="62"/>
  <c r="AS16" i="62" s="1"/>
  <c r="BE16" i="62" s="1"/>
  <c r="BA34" i="62"/>
  <c r="BB34" i="62" s="1"/>
  <c r="BH34" i="62" s="1"/>
  <c r="AR34" i="62"/>
  <c r="AS34" i="62" s="1"/>
  <c r="BE34" i="62" s="1"/>
  <c r="AX34" i="62"/>
  <c r="AY34" i="62" s="1"/>
  <c r="BG34" i="62" s="1"/>
  <c r="AU34" i="62"/>
  <c r="AV48" i="60"/>
  <c r="BF48" i="60" s="1"/>
  <c r="AX48" i="60"/>
  <c r="AY48" i="60" s="1"/>
  <c r="BG48" i="60" s="1"/>
  <c r="AP48" i="60"/>
  <c r="BD48" i="60" s="1"/>
  <c r="AR49" i="22"/>
  <c r="AS49" i="22" s="1"/>
  <c r="BE49" i="22" s="1"/>
  <c r="AV49" i="22"/>
  <c r="BF49" i="22" s="1"/>
  <c r="AP40" i="58"/>
  <c r="BD40" i="58" s="1"/>
  <c r="AU40" i="58"/>
  <c r="AR40" i="58"/>
  <c r="AS40" i="58" s="1"/>
  <c r="BE40" i="58" s="1"/>
  <c r="AX46" i="22"/>
  <c r="AY46" i="22" s="1"/>
  <c r="BG46" i="22" s="1"/>
  <c r="AV24" i="58"/>
  <c r="BF24" i="58" s="1"/>
  <c r="AR24" i="58"/>
  <c r="AS24" i="58" s="1"/>
  <c r="BE24" i="58" s="1"/>
  <c r="AP45" i="22"/>
  <c r="BD45" i="22" s="1"/>
  <c r="AV45" i="22"/>
  <c r="BF45" i="22" s="1"/>
  <c r="AU45" i="22"/>
  <c r="AU46" i="22"/>
  <c r="AR46" i="22"/>
  <c r="AS46" i="22" s="1"/>
  <c r="BE46" i="22" s="1"/>
  <c r="AP46" i="22"/>
  <c r="BD46" i="22" s="1"/>
  <c r="BA46" i="22"/>
  <c r="BB46" i="22" s="1"/>
  <c r="BH46" i="22" s="1"/>
  <c r="AV32" i="58"/>
  <c r="BF32" i="58" s="1"/>
  <c r="AU32" i="58"/>
  <c r="AP32" i="58"/>
  <c r="BD32" i="58" s="1"/>
  <c r="BA32" i="58"/>
  <c r="BB32" i="58" s="1"/>
  <c r="BH32" i="58" s="1"/>
  <c r="BA28" i="59"/>
  <c r="BB28" i="59" s="1"/>
  <c r="BH28" i="59" s="1"/>
  <c r="BA30" i="59"/>
  <c r="BB30" i="59" s="1"/>
  <c r="BH30" i="59" s="1"/>
  <c r="AP19" i="58"/>
  <c r="BD19" i="58" s="1"/>
  <c r="AR28" i="58"/>
  <c r="AS28" i="58" s="1"/>
  <c r="BE28" i="58" s="1"/>
  <c r="AU28" i="58"/>
  <c r="AV41" i="58"/>
  <c r="BF41" i="58" s="1"/>
  <c r="AX45" i="58"/>
  <c r="AY45" i="58" s="1"/>
  <c r="BG45" i="58" s="1"/>
  <c r="AP44" i="59"/>
  <c r="BD44" i="59" s="1"/>
  <c r="AR18" i="58"/>
  <c r="AS18" i="58" s="1"/>
  <c r="BE18" i="58" s="1"/>
  <c r="AU18" i="58"/>
  <c r="AR34" i="58"/>
  <c r="AS34" i="58" s="1"/>
  <c r="BE34" i="58" s="1"/>
  <c r="AU34" i="58"/>
  <c r="AV36" i="58"/>
  <c r="BF36" i="58" s="1"/>
  <c r="AX36" i="58"/>
  <c r="AY36" i="58" s="1"/>
  <c r="BG36" i="58" s="1"/>
  <c r="AP45" i="58"/>
  <c r="BD45" i="58" s="1"/>
  <c r="AX42" i="59"/>
  <c r="AY42" i="59" s="1"/>
  <c r="BG42" i="59" s="1"/>
  <c r="AR22" i="58"/>
  <c r="AS22" i="58" s="1"/>
  <c r="BE22" i="58" s="1"/>
  <c r="BR44" i="22"/>
  <c r="BS44" i="22" s="1"/>
  <c r="AP29" i="58"/>
  <c r="BD29" i="58" s="1"/>
  <c r="AU29" i="58"/>
  <c r="AR29" i="58"/>
  <c r="AS29" i="58" s="1"/>
  <c r="BE29" i="58" s="1"/>
  <c r="AP23" i="58"/>
  <c r="BD23" i="58" s="1"/>
  <c r="AU23" i="58"/>
  <c r="AR23" i="58"/>
  <c r="AS23" i="58" s="1"/>
  <c r="BE23" i="58" s="1"/>
  <c r="BA21" i="58"/>
  <c r="BB21" i="58" s="1"/>
  <c r="BH21" i="58" s="1"/>
  <c r="AX21" i="58"/>
  <c r="AY21" i="58" s="1"/>
  <c r="BG21" i="58" s="1"/>
  <c r="AU45" i="59"/>
  <c r="AR45" i="59"/>
  <c r="AS45" i="59" s="1"/>
  <c r="BE45" i="59" s="1"/>
  <c r="AD49" i="61"/>
  <c r="AP48" i="58"/>
  <c r="BD48" i="58" s="1"/>
  <c r="AV48" i="58"/>
  <c r="BF48" i="58" s="1"/>
  <c r="AU48" i="58"/>
  <c r="AR47" i="58"/>
  <c r="AS47" i="58" s="1"/>
  <c r="BE47" i="58" s="1"/>
  <c r="AV47" i="58"/>
  <c r="BF47" i="58" s="1"/>
  <c r="AP47" i="58"/>
  <c r="BD47" i="58" s="1"/>
  <c r="AX43" i="58"/>
  <c r="AY43" i="58" s="1"/>
  <c r="BG43" i="58" s="1"/>
  <c r="BA43" i="58"/>
  <c r="BB43" i="58" s="1"/>
  <c r="BH43" i="58" s="1"/>
  <c r="AV38" i="58"/>
  <c r="BF38" i="58" s="1"/>
  <c r="AU38" i="58"/>
  <c r="AV30" i="58"/>
  <c r="BF30" i="58" s="1"/>
  <c r="AR30" i="58"/>
  <c r="AS30" i="58" s="1"/>
  <c r="BE30" i="58" s="1"/>
  <c r="AV17" i="58"/>
  <c r="BF17" i="58" s="1"/>
  <c r="AU17" i="58"/>
  <c r="AP42" i="58"/>
  <c r="BD42" i="58" s="1"/>
  <c r="AR42" i="58"/>
  <c r="AS42" i="58" s="1"/>
  <c r="BE42" i="58" s="1"/>
  <c r="AU26" i="58"/>
  <c r="AP26" i="58"/>
  <c r="BD26" i="58" s="1"/>
  <c r="AR25" i="58"/>
  <c r="AS25" i="58" s="1"/>
  <c r="BE25" i="58" s="1"/>
  <c r="AV25" i="58"/>
  <c r="BF25" i="58" s="1"/>
  <c r="AU20" i="59"/>
  <c r="AR19" i="58"/>
  <c r="AS19" i="58" s="1"/>
  <c r="BE19" i="58" s="1"/>
  <c r="AX44" i="59"/>
  <c r="AY44" i="59" s="1"/>
  <c r="BG44" i="59" s="1"/>
  <c r="BA30" i="58"/>
  <c r="BB30" i="58" s="1"/>
  <c r="BH30" i="58" s="1"/>
  <c r="AV42" i="58"/>
  <c r="BF42" i="58" s="1"/>
  <c r="AX46" i="58"/>
  <c r="AY46" i="58" s="1"/>
  <c r="BG46" i="58" s="1"/>
  <c r="AU46" i="58"/>
  <c r="AR43" i="58"/>
  <c r="AS43" i="58" s="1"/>
  <c r="BE43" i="58" s="1"/>
  <c r="AX48" i="58"/>
  <c r="AY48" i="58" s="1"/>
  <c r="BG48" i="58" s="1"/>
  <c r="BR42" i="22"/>
  <c r="BS42" i="22" s="1"/>
  <c r="BR35" i="22"/>
  <c r="BS35" i="22" s="1"/>
  <c r="AG49" i="58"/>
  <c r="AD49" i="58"/>
  <c r="AD49" i="59"/>
  <c r="AD49" i="60"/>
  <c r="AG49" i="61"/>
  <c r="U43" i="62"/>
  <c r="P43" i="62"/>
  <c r="Q43" i="62"/>
  <c r="R43" i="62"/>
  <c r="U35" i="62"/>
  <c r="P35" i="62"/>
  <c r="Q35" i="62"/>
  <c r="R35" i="62"/>
  <c r="U30" i="62"/>
  <c r="Q30" i="62"/>
  <c r="P30" i="62"/>
  <c r="R30" i="62"/>
  <c r="S30" i="62"/>
  <c r="V30" i="62" s="1"/>
  <c r="U27" i="62"/>
  <c r="Q27" i="62"/>
  <c r="P27" i="62"/>
  <c r="R27" i="62"/>
  <c r="S27" i="62"/>
  <c r="V27" i="62" s="1"/>
  <c r="P24" i="61"/>
  <c r="Q24" i="61"/>
  <c r="R24" i="61"/>
  <c r="S24" i="61"/>
  <c r="V24" i="61"/>
  <c r="U24" i="61"/>
  <c r="R37" i="60"/>
  <c r="P37" i="60"/>
  <c r="Q37" i="60"/>
  <c r="U37" i="60"/>
  <c r="S37" i="60"/>
  <c r="V37" i="60" s="1"/>
  <c r="W37" i="60" s="1"/>
  <c r="R34" i="60"/>
  <c r="Q34" i="60"/>
  <c r="U34" i="60"/>
  <c r="P34" i="60"/>
  <c r="S34" i="60"/>
  <c r="V34" i="60" s="1"/>
  <c r="W34" i="60" s="1"/>
  <c r="BM44" i="61"/>
  <c r="BR36" i="61"/>
  <c r="BS36" i="61" s="1"/>
  <c r="BM20" i="61"/>
  <c r="BR9" i="61"/>
  <c r="BS9" i="61" s="1"/>
  <c r="BM46" i="62"/>
  <c r="BM38" i="62"/>
  <c r="BM26" i="62"/>
  <c r="BR19" i="62"/>
  <c r="BS19" i="62" s="1"/>
  <c r="Q75" i="24"/>
  <c r="BX44" i="62"/>
  <c r="O44" i="62" s="1"/>
  <c r="BX36" i="62"/>
  <c r="O36" i="62" s="1"/>
  <c r="Q24" i="62"/>
  <c r="S24" i="62"/>
  <c r="V24" i="62" s="1"/>
  <c r="U24" i="62"/>
  <c r="P24" i="62"/>
  <c r="R24" i="62"/>
  <c r="BX21" i="62"/>
  <c r="O21" i="62" s="1"/>
  <c r="U18" i="62"/>
  <c r="P18" i="62"/>
  <c r="Q18" i="62"/>
  <c r="R18" i="62"/>
  <c r="S18" i="62"/>
  <c r="V18" i="62" s="1"/>
  <c r="U45" i="61"/>
  <c r="P45" i="61"/>
  <c r="Q45" i="61"/>
  <c r="R45" i="61"/>
  <c r="S45" i="61"/>
  <c r="V45" i="61" s="1"/>
  <c r="U32" i="61"/>
  <c r="P32" i="61"/>
  <c r="Q32" i="61"/>
  <c r="R32" i="61"/>
  <c r="S32" i="61"/>
  <c r="V32" i="61" s="1"/>
  <c r="BX47" i="62"/>
  <c r="O47" i="62" s="1"/>
  <c r="BX45" i="62"/>
  <c r="O45" i="62" s="1"/>
  <c r="BX37" i="62"/>
  <c r="O37" i="62" s="1"/>
  <c r="U40" i="61"/>
  <c r="P40" i="61"/>
  <c r="Q40" i="61"/>
  <c r="R40" i="61"/>
  <c r="S40" i="61"/>
  <c r="V40" i="61" s="1"/>
  <c r="U37" i="61"/>
  <c r="P37" i="61"/>
  <c r="Q37" i="61"/>
  <c r="R37" i="61"/>
  <c r="S37" i="61"/>
  <c r="V37" i="61" s="1"/>
  <c r="U28" i="61"/>
  <c r="P28" i="61"/>
  <c r="Q28" i="61"/>
  <c r="R28" i="61"/>
  <c r="S28" i="61"/>
  <c r="V28" i="61" s="1"/>
  <c r="BR42" i="62"/>
  <c r="BS42" i="62" s="1"/>
  <c r="BR33" i="62"/>
  <c r="BS33" i="62" s="1"/>
  <c r="AN29" i="62"/>
  <c r="AO29" i="62" s="1"/>
  <c r="AP17" i="62"/>
  <c r="BD17" i="62" s="1"/>
  <c r="AR17" i="62"/>
  <c r="AS17" i="62" s="1"/>
  <c r="BE17" i="62" s="1"/>
  <c r="BR15" i="62"/>
  <c r="BS15" i="62" s="1"/>
  <c r="BX46" i="62"/>
  <c r="O46" i="62" s="1"/>
  <c r="BX38" i="62"/>
  <c r="O38" i="62" s="1"/>
  <c r="Q20" i="62"/>
  <c r="S20" i="62"/>
  <c r="U20" i="62"/>
  <c r="P20" i="62"/>
  <c r="R20" i="62"/>
  <c r="V20" i="62"/>
  <c r="AI49" i="59"/>
  <c r="AI51" i="59" s="1"/>
  <c r="AI49" i="60"/>
  <c r="AI51" i="60" s="1"/>
  <c r="R48" i="62"/>
  <c r="S48" i="62"/>
  <c r="V48" i="62" s="1"/>
  <c r="U48" i="62"/>
  <c r="P48" i="62"/>
  <c r="S43" i="62"/>
  <c r="V43" i="62" s="1"/>
  <c r="U39" i="62"/>
  <c r="P39" i="62"/>
  <c r="Q39" i="62"/>
  <c r="R39" i="62"/>
  <c r="S35" i="62"/>
  <c r="V35" i="62" s="1"/>
  <c r="R31" i="62"/>
  <c r="S31" i="62"/>
  <c r="U31" i="62"/>
  <c r="V31" i="62"/>
  <c r="P31" i="62"/>
  <c r="S28" i="62"/>
  <c r="V28" i="62" s="1"/>
  <c r="Q28" i="62"/>
  <c r="R28" i="62"/>
  <c r="U28" i="62"/>
  <c r="S25" i="62"/>
  <c r="V25" i="62" s="1"/>
  <c r="U25" i="62"/>
  <c r="P25" i="62"/>
  <c r="Q25" i="62"/>
  <c r="R25" i="62"/>
  <c r="Q23" i="62"/>
  <c r="S23" i="62"/>
  <c r="V23" i="62" s="1"/>
  <c r="U23" i="62"/>
  <c r="P23" i="62"/>
  <c r="R23" i="62"/>
  <c r="U22" i="62"/>
  <c r="Q22" i="62"/>
  <c r="P22" i="62"/>
  <c r="R22" i="62"/>
  <c r="BR40" i="61"/>
  <c r="BS40" i="61" s="1"/>
  <c r="AN38" i="61"/>
  <c r="AO38" i="61" s="1"/>
  <c r="BM30" i="61"/>
  <c r="BR26" i="61"/>
  <c r="BS26" i="61" s="1"/>
  <c r="BR45" i="62"/>
  <c r="BS45" i="62" s="1"/>
  <c r="BR37" i="62"/>
  <c r="BS37" i="62" s="1"/>
  <c r="AN32" i="62"/>
  <c r="AO32" i="62" s="1"/>
  <c r="BM23" i="62"/>
  <c r="O110" i="24"/>
  <c r="H15" i="3" s="1"/>
  <c r="BX40" i="62"/>
  <c r="O40" i="62" s="1"/>
  <c r="BX32" i="62"/>
  <c r="O32" i="62" s="1"/>
  <c r="BR44" i="61"/>
  <c r="BS44" i="61" s="1"/>
  <c r="AN32" i="61"/>
  <c r="AO32" i="61" s="1"/>
  <c r="BM29" i="61"/>
  <c r="BX41" i="62"/>
  <c r="O41" i="62" s="1"/>
  <c r="BX33" i="62"/>
  <c r="O33" i="62" s="1"/>
  <c r="BX29" i="62"/>
  <c r="O29" i="62" s="1"/>
  <c r="BX17" i="62"/>
  <c r="O17" i="62" s="1"/>
  <c r="U48" i="61"/>
  <c r="P48" i="61"/>
  <c r="Q48" i="61"/>
  <c r="R48" i="61"/>
  <c r="S48" i="61"/>
  <c r="V48" i="61" s="1"/>
  <c r="BX42" i="62"/>
  <c r="O42" i="62" s="1"/>
  <c r="BX34" i="62"/>
  <c r="O34" i="62" s="1"/>
  <c r="Q26" i="62"/>
  <c r="S26" i="62"/>
  <c r="U26" i="62"/>
  <c r="V26" i="62"/>
  <c r="P26" i="62"/>
  <c r="R26" i="62"/>
  <c r="T50" i="62"/>
  <c r="P31" i="61"/>
  <c r="R31" i="61"/>
  <c r="S31" i="61"/>
  <c r="V31" i="61" s="1"/>
  <c r="U31" i="61"/>
  <c r="Q31" i="61"/>
  <c r="AI49" i="62"/>
  <c r="AI51" i="62" s="1"/>
  <c r="AN13" i="62"/>
  <c r="AO13" i="62" s="1"/>
  <c r="AN10" i="62"/>
  <c r="AO10" i="62" s="1"/>
  <c r="BX46" i="61"/>
  <c r="O46" i="61" s="1"/>
  <c r="P39" i="61"/>
  <c r="R39" i="61"/>
  <c r="S39" i="61"/>
  <c r="U39" i="61"/>
  <c r="U34" i="61"/>
  <c r="P19" i="61"/>
  <c r="Q19" i="61"/>
  <c r="R19" i="61"/>
  <c r="S19" i="61"/>
  <c r="U19" i="61"/>
  <c r="V19" i="61"/>
  <c r="BX44" i="61"/>
  <c r="O44" i="61" s="1"/>
  <c r="BX43" i="61"/>
  <c r="O43" i="61" s="1"/>
  <c r="S33" i="61"/>
  <c r="Q18" i="61"/>
  <c r="R18" i="61"/>
  <c r="S18" i="61"/>
  <c r="U18" i="61"/>
  <c r="V18" i="61"/>
  <c r="P18" i="61"/>
  <c r="S40" i="60"/>
  <c r="V40" i="60" s="1"/>
  <c r="W40" i="60" s="1"/>
  <c r="U40" i="60"/>
  <c r="P40" i="60"/>
  <c r="Q40" i="60"/>
  <c r="R40" i="60"/>
  <c r="BX42" i="61"/>
  <c r="O42" i="61" s="1"/>
  <c r="Q29" i="61"/>
  <c r="U29" i="61"/>
  <c r="P29" i="61"/>
  <c r="R29" i="61"/>
  <c r="S29" i="61"/>
  <c r="V29" i="61" s="1"/>
  <c r="U25" i="61"/>
  <c r="P25" i="61"/>
  <c r="Q25" i="61"/>
  <c r="R25" i="61"/>
  <c r="S25" i="61"/>
  <c r="V25" i="61"/>
  <c r="Q41" i="61"/>
  <c r="R41" i="61"/>
  <c r="U41" i="61"/>
  <c r="BX19" i="62"/>
  <c r="O19" i="62" s="1"/>
  <c r="P47" i="61"/>
  <c r="R47" i="61"/>
  <c r="S47" i="61"/>
  <c r="V47" i="61" s="1"/>
  <c r="U47" i="61"/>
  <c r="BX38" i="61"/>
  <c r="O38" i="61" s="1"/>
  <c r="Q21" i="61"/>
  <c r="R21" i="61"/>
  <c r="S21" i="61"/>
  <c r="V21" i="61" s="1"/>
  <c r="P21" i="61"/>
  <c r="U21" i="61"/>
  <c r="U42" i="60"/>
  <c r="P42" i="60"/>
  <c r="R42" i="60"/>
  <c r="Q42" i="60"/>
  <c r="S42" i="60"/>
  <c r="V42" i="60" s="1"/>
  <c r="W42" i="60" s="1"/>
  <c r="AI49" i="61"/>
  <c r="AI51" i="61" s="1"/>
  <c r="S41" i="61"/>
  <c r="V41" i="61" s="1"/>
  <c r="V39" i="61"/>
  <c r="BX36" i="61"/>
  <c r="O36" i="61" s="1"/>
  <c r="BX35" i="61"/>
  <c r="O35" i="61" s="1"/>
  <c r="BX26" i="61"/>
  <c r="O26" i="61" s="1"/>
  <c r="S23" i="61"/>
  <c r="V23" i="61" s="1"/>
  <c r="U23" i="61"/>
  <c r="Q23" i="61"/>
  <c r="R23" i="61"/>
  <c r="P23" i="61"/>
  <c r="M110" i="24"/>
  <c r="G15" i="3" s="1"/>
  <c r="Q34" i="61"/>
  <c r="R34" i="61"/>
  <c r="S34" i="61"/>
  <c r="V34" i="61" s="1"/>
  <c r="Q33" i="61"/>
  <c r="R33" i="61"/>
  <c r="U33" i="61"/>
  <c r="V33" i="61"/>
  <c r="R30" i="61"/>
  <c r="S30" i="61"/>
  <c r="U30" i="61"/>
  <c r="V30" i="61"/>
  <c r="P30" i="61"/>
  <c r="R27" i="61"/>
  <c r="U27" i="61"/>
  <c r="P27" i="61"/>
  <c r="Q27" i="61"/>
  <c r="S27" i="61"/>
  <c r="V27" i="61" s="1"/>
  <c r="BX20" i="61"/>
  <c r="O20" i="61" s="1"/>
  <c r="R35" i="60"/>
  <c r="U35" i="60"/>
  <c r="P35" i="60"/>
  <c r="Q35" i="60"/>
  <c r="S35" i="60"/>
  <c r="V35" i="60" s="1"/>
  <c r="W35" i="60" s="1"/>
  <c r="P19" i="60"/>
  <c r="S19" i="60"/>
  <c r="V19" i="60" s="1"/>
  <c r="W19" i="60" s="1"/>
  <c r="Q19" i="60"/>
  <c r="U19" i="60"/>
  <c r="R19" i="60"/>
  <c r="Q44" i="58"/>
  <c r="R44" i="58"/>
  <c r="U44" i="58"/>
  <c r="P44" i="58"/>
  <c r="S44" i="58"/>
  <c r="V44" i="58" s="1"/>
  <c r="P32" i="58"/>
  <c r="S32" i="58"/>
  <c r="U32" i="58"/>
  <c r="V32" i="58"/>
  <c r="R32" i="58"/>
  <c r="Q32" i="58"/>
  <c r="BX48" i="60"/>
  <c r="O48" i="60" s="1"/>
  <c r="BX41" i="60"/>
  <c r="O41" i="60" s="1"/>
  <c r="S36" i="60"/>
  <c r="V36" i="60" s="1"/>
  <c r="W36" i="60" s="1"/>
  <c r="P36" i="60"/>
  <c r="Q36" i="60"/>
  <c r="U36" i="60"/>
  <c r="R36" i="60"/>
  <c r="P30" i="60"/>
  <c r="U30" i="60"/>
  <c r="Q30" i="60"/>
  <c r="R30" i="60"/>
  <c r="P21" i="60"/>
  <c r="Q21" i="60"/>
  <c r="U21" i="60"/>
  <c r="R21" i="60"/>
  <c r="S21" i="60"/>
  <c r="V21" i="60"/>
  <c r="W21" i="60" s="1"/>
  <c r="S20" i="60"/>
  <c r="P20" i="60"/>
  <c r="U20" i="60"/>
  <c r="R20" i="60"/>
  <c r="V20" i="60"/>
  <c r="W20" i="60" s="1"/>
  <c r="S40" i="58"/>
  <c r="V40" i="58" s="1"/>
  <c r="P40" i="58"/>
  <c r="R40" i="58"/>
  <c r="Q40" i="58"/>
  <c r="U40" i="58"/>
  <c r="BX39" i="60"/>
  <c r="O39" i="60" s="1"/>
  <c r="BX45" i="58"/>
  <c r="O45" i="58" s="1"/>
  <c r="S43" i="58"/>
  <c r="P43" i="58"/>
  <c r="Q43" i="58"/>
  <c r="R43" i="58"/>
  <c r="U43" i="58"/>
  <c r="V43" i="58"/>
  <c r="P38" i="58"/>
  <c r="Q38" i="58"/>
  <c r="U38" i="58"/>
  <c r="R38" i="58"/>
  <c r="S38" i="58"/>
  <c r="V38" i="58"/>
  <c r="P22" i="58"/>
  <c r="Q22" i="58"/>
  <c r="U22" i="58"/>
  <c r="S22" i="58"/>
  <c r="V22" i="58"/>
  <c r="R22" i="58"/>
  <c r="BX45" i="60"/>
  <c r="O45" i="60" s="1"/>
  <c r="S38" i="60"/>
  <c r="V38" i="60"/>
  <c r="W38" i="60" s="1"/>
  <c r="R38" i="60"/>
  <c r="U38" i="60"/>
  <c r="U33" i="58"/>
  <c r="P33" i="58"/>
  <c r="Q33" i="58"/>
  <c r="S33" i="58"/>
  <c r="V33" i="58"/>
  <c r="R33" i="58"/>
  <c r="R46" i="60"/>
  <c r="P46" i="60"/>
  <c r="Q46" i="60"/>
  <c r="S46" i="60"/>
  <c r="V46" i="60" s="1"/>
  <c r="W46" i="60" s="1"/>
  <c r="P29" i="60"/>
  <c r="Q29" i="60"/>
  <c r="R29" i="60"/>
  <c r="S29" i="60"/>
  <c r="V29" i="60" s="1"/>
  <c r="W29" i="60" s="1"/>
  <c r="U29" i="60"/>
  <c r="R25" i="60"/>
  <c r="U25" i="60"/>
  <c r="P25" i="60"/>
  <c r="Q25" i="60"/>
  <c r="S25" i="60"/>
  <c r="V25" i="60" s="1"/>
  <c r="W25" i="60" s="1"/>
  <c r="R42" i="58"/>
  <c r="S42" i="58"/>
  <c r="V42" i="58" s="1"/>
  <c r="Q42" i="58"/>
  <c r="U42" i="58"/>
  <c r="AN15" i="61"/>
  <c r="AO15" i="61" s="1"/>
  <c r="BX44" i="60"/>
  <c r="O44" i="60" s="1"/>
  <c r="R43" i="60"/>
  <c r="U43" i="60"/>
  <c r="S43" i="60"/>
  <c r="V43" i="60"/>
  <c r="W43" i="60" s="1"/>
  <c r="S28" i="60"/>
  <c r="V28" i="60" s="1"/>
  <c r="W28" i="60" s="1"/>
  <c r="U28" i="60"/>
  <c r="P28" i="60"/>
  <c r="Q28" i="60"/>
  <c r="R28" i="60"/>
  <c r="U22" i="60"/>
  <c r="P22" i="60"/>
  <c r="Q22" i="60"/>
  <c r="R22" i="60"/>
  <c r="P48" i="58"/>
  <c r="S48" i="58"/>
  <c r="Q48" i="58"/>
  <c r="R48" i="58"/>
  <c r="U48" i="58"/>
  <c r="V48" i="58"/>
  <c r="U46" i="58"/>
  <c r="P46" i="58"/>
  <c r="Q46" i="58"/>
  <c r="R46" i="58"/>
  <c r="Q17" i="61"/>
  <c r="P47" i="60"/>
  <c r="Q47" i="60"/>
  <c r="R47" i="60"/>
  <c r="S47" i="60"/>
  <c r="V47" i="60" s="1"/>
  <c r="W47" i="60" s="1"/>
  <c r="U46" i="60"/>
  <c r="Q38" i="60"/>
  <c r="Q28" i="58"/>
  <c r="R28" i="58"/>
  <c r="U28" i="58"/>
  <c r="P28" i="58"/>
  <c r="S28" i="58"/>
  <c r="V28" i="58" s="1"/>
  <c r="BX22" i="61"/>
  <c r="O22" i="61" s="1"/>
  <c r="P17" i="61"/>
  <c r="S27" i="60"/>
  <c r="P27" i="60"/>
  <c r="R27" i="60"/>
  <c r="V27" i="60"/>
  <c r="W27" i="60" s="1"/>
  <c r="Q27" i="60"/>
  <c r="U27" i="60"/>
  <c r="R26" i="60"/>
  <c r="S26" i="60"/>
  <c r="V26" i="60" s="1"/>
  <c r="W26" i="60" s="1"/>
  <c r="Q26" i="60"/>
  <c r="U26" i="60"/>
  <c r="U24" i="60"/>
  <c r="Q24" i="60"/>
  <c r="R24" i="60"/>
  <c r="P24" i="60"/>
  <c r="S24" i="60"/>
  <c r="V24" i="60" s="1"/>
  <c r="W24" i="60" s="1"/>
  <c r="P41" i="58"/>
  <c r="Q41" i="58"/>
  <c r="U41" i="58"/>
  <c r="R41" i="58"/>
  <c r="V41" i="58"/>
  <c r="P25" i="58"/>
  <c r="Q25" i="58"/>
  <c r="U25" i="58"/>
  <c r="S25" i="58"/>
  <c r="R25" i="58"/>
  <c r="V25" i="58"/>
  <c r="S36" i="58"/>
  <c r="V36" i="58" s="1"/>
  <c r="BX34" i="58"/>
  <c r="O34" i="58" s="1"/>
  <c r="P18" i="58"/>
  <c r="R18" i="58"/>
  <c r="S18" i="58"/>
  <c r="V18" i="58" s="1"/>
  <c r="U18" i="58"/>
  <c r="P32" i="59"/>
  <c r="Q32" i="59"/>
  <c r="U32" i="59"/>
  <c r="S32" i="59"/>
  <c r="V32" i="59"/>
  <c r="R32" i="59"/>
  <c r="U29" i="59"/>
  <c r="Q29" i="59"/>
  <c r="R29" i="59"/>
  <c r="S29" i="59"/>
  <c r="P29" i="59"/>
  <c r="V29" i="59"/>
  <c r="BX33" i="60"/>
  <c r="O33" i="60" s="1"/>
  <c r="BX31" i="60"/>
  <c r="O31" i="60" s="1"/>
  <c r="BX18" i="60"/>
  <c r="O18" i="60" s="1"/>
  <c r="BX39" i="58"/>
  <c r="O39" i="58" s="1"/>
  <c r="R35" i="58"/>
  <c r="BX31" i="58"/>
  <c r="O31" i="58" s="1"/>
  <c r="BX27" i="58"/>
  <c r="O27" i="58" s="1"/>
  <c r="BX26" i="58"/>
  <c r="O26" i="58" s="1"/>
  <c r="BX23" i="60"/>
  <c r="O23" i="60" s="1"/>
  <c r="BX17" i="60"/>
  <c r="O17" i="60" s="1"/>
  <c r="AN14" i="60"/>
  <c r="AO14" i="60" s="1"/>
  <c r="AN15" i="58"/>
  <c r="AO15" i="58" s="1"/>
  <c r="P38" i="59"/>
  <c r="S38" i="59"/>
  <c r="V38" i="59" s="1"/>
  <c r="Q38" i="59"/>
  <c r="R38" i="59"/>
  <c r="U38" i="59"/>
  <c r="P23" i="59"/>
  <c r="S23" i="59"/>
  <c r="V23" i="59" s="1"/>
  <c r="Q23" i="59"/>
  <c r="R23" i="59"/>
  <c r="U23" i="59"/>
  <c r="K46" i="24"/>
  <c r="F11" i="3" s="1"/>
  <c r="AN13" i="60"/>
  <c r="AO13" i="60" s="1"/>
  <c r="BX47" i="58"/>
  <c r="O47" i="58" s="1"/>
  <c r="Q18" i="58"/>
  <c r="R45" i="59"/>
  <c r="S45" i="59"/>
  <c r="V45" i="59"/>
  <c r="P45" i="59"/>
  <c r="Q45" i="59"/>
  <c r="U45" i="59"/>
  <c r="R22" i="59"/>
  <c r="S22" i="59"/>
  <c r="V22" i="59"/>
  <c r="P22" i="59"/>
  <c r="Q22" i="59"/>
  <c r="U22" i="59"/>
  <c r="BX37" i="58"/>
  <c r="O37" i="58" s="1"/>
  <c r="R29" i="58"/>
  <c r="S29" i="58"/>
  <c r="V29" i="58" s="1"/>
  <c r="S24" i="58"/>
  <c r="V24" i="58" s="1"/>
  <c r="P24" i="58"/>
  <c r="Q24" i="58"/>
  <c r="U24" i="58"/>
  <c r="AN10" i="60"/>
  <c r="AO10" i="60" s="1"/>
  <c r="U36" i="58"/>
  <c r="Q36" i="58"/>
  <c r="R36" i="58"/>
  <c r="U29" i="58"/>
  <c r="P35" i="58"/>
  <c r="S35" i="58"/>
  <c r="V35" i="58"/>
  <c r="U30" i="58"/>
  <c r="P30" i="58"/>
  <c r="Q30" i="58"/>
  <c r="S30" i="58"/>
  <c r="V30" i="58" s="1"/>
  <c r="P19" i="58"/>
  <c r="Q19" i="58"/>
  <c r="S19" i="58"/>
  <c r="V19" i="58" s="1"/>
  <c r="R19" i="58"/>
  <c r="BX20" i="58"/>
  <c r="O20" i="58" s="1"/>
  <c r="S31" i="59"/>
  <c r="V31" i="59" s="1"/>
  <c r="P31" i="59"/>
  <c r="Q31" i="59"/>
  <c r="U31" i="59"/>
  <c r="R31" i="59"/>
  <c r="BX32" i="60"/>
  <c r="O32" i="60" s="1"/>
  <c r="G46" i="24"/>
  <c r="AN15" i="60"/>
  <c r="AO15" i="60" s="1"/>
  <c r="BX23" i="58"/>
  <c r="O23" i="58" s="1"/>
  <c r="BX21" i="58"/>
  <c r="O21" i="58" s="1"/>
  <c r="AN13" i="58"/>
  <c r="AO13" i="58" s="1"/>
  <c r="P46" i="59"/>
  <c r="S46" i="59"/>
  <c r="Q46" i="59"/>
  <c r="R46" i="59"/>
  <c r="U46" i="59"/>
  <c r="V46" i="59"/>
  <c r="S42" i="59"/>
  <c r="P42" i="59"/>
  <c r="Q42" i="59"/>
  <c r="R42" i="59"/>
  <c r="U42" i="59"/>
  <c r="V42" i="59"/>
  <c r="Q33" i="59"/>
  <c r="U33" i="59"/>
  <c r="P33" i="59"/>
  <c r="R33" i="59"/>
  <c r="S33" i="59"/>
  <c r="V33" i="59" s="1"/>
  <c r="S27" i="59"/>
  <c r="V27" i="59" s="1"/>
  <c r="Q27" i="59"/>
  <c r="R27" i="59"/>
  <c r="P27" i="59"/>
  <c r="U27" i="59"/>
  <c r="U47" i="59"/>
  <c r="P47" i="59"/>
  <c r="Q47" i="59"/>
  <c r="R47" i="59"/>
  <c r="S47" i="59"/>
  <c r="V47" i="59" s="1"/>
  <c r="P43" i="59"/>
  <c r="Q43" i="59"/>
  <c r="U43" i="59"/>
  <c r="R43" i="59"/>
  <c r="S43" i="59"/>
  <c r="V43" i="59" s="1"/>
  <c r="U39" i="59"/>
  <c r="P39" i="59"/>
  <c r="Q39" i="59"/>
  <c r="S39" i="59"/>
  <c r="V39" i="59"/>
  <c r="R39" i="59"/>
  <c r="P35" i="59"/>
  <c r="Q35" i="59"/>
  <c r="U35" i="59"/>
  <c r="S35" i="59"/>
  <c r="V35" i="59"/>
  <c r="R35" i="59"/>
  <c r="P28" i="59"/>
  <c r="U28" i="59"/>
  <c r="Q28" i="59"/>
  <c r="R28" i="59"/>
  <c r="S28" i="59"/>
  <c r="V28" i="59" s="1"/>
  <c r="U24" i="59"/>
  <c r="P24" i="59"/>
  <c r="Q24" i="59"/>
  <c r="S24" i="59"/>
  <c r="V24" i="59" s="1"/>
  <c r="R24" i="59"/>
  <c r="Q174" i="24"/>
  <c r="I110" i="24"/>
  <c r="BX30" i="59"/>
  <c r="O30" i="59" s="1"/>
  <c r="U49" i="22"/>
  <c r="R49" i="22"/>
  <c r="P49" i="22"/>
  <c r="Q49" i="22"/>
  <c r="S49" i="22"/>
  <c r="V49" i="22" s="1"/>
  <c r="AE49" i="22"/>
  <c r="R26" i="59"/>
  <c r="U26" i="59"/>
  <c r="P26" i="59"/>
  <c r="Q177" i="24"/>
  <c r="P20" i="59"/>
  <c r="Q20" i="59"/>
  <c r="U20" i="59"/>
  <c r="S20" i="59"/>
  <c r="V20" i="59"/>
  <c r="S40" i="59"/>
  <c r="S36" i="59"/>
  <c r="Q169" i="24"/>
  <c r="S26" i="59"/>
  <c r="V26" i="59" s="1"/>
  <c r="S19" i="59"/>
  <c r="V19" i="59" s="1"/>
  <c r="P19" i="59"/>
  <c r="Q19" i="59"/>
  <c r="R19" i="59"/>
  <c r="Q40" i="59"/>
  <c r="R40" i="59"/>
  <c r="U40" i="59"/>
  <c r="V40" i="59"/>
  <c r="U36" i="59"/>
  <c r="V36" i="59"/>
  <c r="Q36" i="59"/>
  <c r="R36" i="59"/>
  <c r="Q48" i="59"/>
  <c r="R48" i="59"/>
  <c r="U48" i="59"/>
  <c r="U44" i="59"/>
  <c r="Q44" i="59"/>
  <c r="R44" i="59"/>
  <c r="BX41" i="59"/>
  <c r="O41" i="59" s="1"/>
  <c r="R37" i="59"/>
  <c r="S37" i="59"/>
  <c r="V37" i="59"/>
  <c r="BX25" i="59"/>
  <c r="O25" i="59" s="1"/>
  <c r="AN41" i="22"/>
  <c r="AO41" i="22" s="1"/>
  <c r="BX21" i="59"/>
  <c r="O21" i="59" s="1"/>
  <c r="AN13" i="59"/>
  <c r="AO13" i="59" s="1"/>
  <c r="BX47" i="22"/>
  <c r="O47" i="22" s="1"/>
  <c r="BX17" i="59"/>
  <c r="O17" i="59" s="1"/>
  <c r="BX34" i="59"/>
  <c r="O34" i="59" s="1"/>
  <c r="BX45" i="22"/>
  <c r="O45" i="22" s="1"/>
  <c r="BX18" i="59"/>
  <c r="O18" i="59" s="1"/>
  <c r="Q48" i="22"/>
  <c r="P48" i="22"/>
  <c r="U48" i="22"/>
  <c r="AN9" i="59"/>
  <c r="AO9" i="59" s="1"/>
  <c r="AN44" i="22"/>
  <c r="AO44" i="22" s="1"/>
  <c r="AN37" i="22"/>
  <c r="AO37" i="22" s="1"/>
  <c r="BM31" i="22"/>
  <c r="BY31" i="22" s="1"/>
  <c r="BU31" i="22" s="1"/>
  <c r="BX31" i="22" s="1"/>
  <c r="O31" i="22" s="1"/>
  <c r="BX46" i="22"/>
  <c r="O46" i="22" s="1"/>
  <c r="AN43" i="22"/>
  <c r="AO43" i="22" s="1"/>
  <c r="AN40" i="22"/>
  <c r="AO40" i="22" s="1"/>
  <c r="BM36" i="22"/>
  <c r="BY36" i="22" s="1"/>
  <c r="BU36" i="22" s="1"/>
  <c r="BX36" i="22" s="1"/>
  <c r="O36" i="22" s="1"/>
  <c r="AN39" i="22"/>
  <c r="AO39" i="22" s="1"/>
  <c r="AN38" i="22"/>
  <c r="AO38" i="22" s="1"/>
  <c r="BM35" i="22"/>
  <c r="BY35" i="22" s="1"/>
  <c r="BU35" i="22" s="1"/>
  <c r="BX35" i="22" s="1"/>
  <c r="O35" i="22" s="1"/>
  <c r="AN10" i="22"/>
  <c r="AO10" i="22" s="1"/>
  <c r="Q179" i="24" l="1"/>
  <c r="AP11" i="62"/>
  <c r="BD11" i="62" s="1"/>
  <c r="AX15" i="62"/>
  <c r="AY15" i="62" s="1"/>
  <c r="BG15" i="62" s="1"/>
  <c r="BA11" i="62"/>
  <c r="BB11" i="62" s="1"/>
  <c r="BH11" i="62" s="1"/>
  <c r="BK11" i="62" s="1"/>
  <c r="BM11" i="62" s="1"/>
  <c r="BY11" i="62" s="1"/>
  <c r="BU11" i="62" s="1"/>
  <c r="BX11" i="62" s="1"/>
  <c r="O11" i="62" s="1"/>
  <c r="R11" i="62" s="1"/>
  <c r="AU9" i="61"/>
  <c r="BA9" i="61"/>
  <c r="BB9" i="61" s="1"/>
  <c r="R17" i="61"/>
  <c r="AP14" i="59"/>
  <c r="BD14" i="59" s="1"/>
  <c r="AU12" i="59"/>
  <c r="AX17" i="58"/>
  <c r="AY17" i="58" s="1"/>
  <c r="BG17" i="58" s="1"/>
  <c r="BA17" i="58"/>
  <c r="BB17" i="58" s="1"/>
  <c r="BH17" i="58" s="1"/>
  <c r="BK17" i="58" s="1"/>
  <c r="BM17" i="58" s="1"/>
  <c r="BY17" i="58" s="1"/>
  <c r="BU17" i="58" s="1"/>
  <c r="BX17" i="58" s="1"/>
  <c r="O17" i="58" s="1"/>
  <c r="Q17" i="58" s="1"/>
  <c r="AR17" i="58"/>
  <c r="AS17" i="58" s="1"/>
  <c r="BE17" i="58" s="1"/>
  <c r="AU15" i="62"/>
  <c r="AR15" i="62"/>
  <c r="AS15" i="62" s="1"/>
  <c r="BE15" i="62" s="1"/>
  <c r="AP15" i="62"/>
  <c r="BD15" i="62" s="1"/>
  <c r="AV9" i="61"/>
  <c r="BF9" i="61" s="1"/>
  <c r="AR9" i="61"/>
  <c r="AS9" i="61" s="1"/>
  <c r="BE9" i="61" s="1"/>
  <c r="AX9" i="61"/>
  <c r="AY9" i="61" s="1"/>
  <c r="BG9" i="61" s="1"/>
  <c r="BA9" i="60"/>
  <c r="BB9" i="60" s="1"/>
  <c r="AU9" i="60"/>
  <c r="AP9" i="60"/>
  <c r="BD9" i="60" s="1"/>
  <c r="AV9" i="60"/>
  <c r="BF9" i="60" s="1"/>
  <c r="AR9" i="60"/>
  <c r="AS9" i="60" s="1"/>
  <c r="BE9" i="60" s="1"/>
  <c r="AX9" i="60"/>
  <c r="AY9" i="60" s="1"/>
  <c r="BG9" i="60" s="1"/>
  <c r="AR14" i="59"/>
  <c r="AS14" i="59" s="1"/>
  <c r="BE14" i="59" s="1"/>
  <c r="AV14" i="59"/>
  <c r="BF14" i="59" s="1"/>
  <c r="AU14" i="59"/>
  <c r="AU16" i="58"/>
  <c r="AV16" i="58"/>
  <c r="BF16" i="58" s="1"/>
  <c r="AP16" i="58"/>
  <c r="BD16" i="58" s="1"/>
  <c r="AU10" i="58"/>
  <c r="H9" i="8"/>
  <c r="AP18" i="58"/>
  <c r="BD18" i="58" s="1"/>
  <c r="BA18" i="58"/>
  <c r="BB18" i="58" s="1"/>
  <c r="BH18" i="58" s="1"/>
  <c r="AV18" i="58"/>
  <c r="BF18" i="58" s="1"/>
  <c r="AX18" i="58"/>
  <c r="AY18" i="58" s="1"/>
  <c r="BG18" i="58" s="1"/>
  <c r="AX10" i="58"/>
  <c r="AY10" i="58" s="1"/>
  <c r="BG10" i="58" s="1"/>
  <c r="BC17" i="58"/>
  <c r="I17" i="58" s="1"/>
  <c r="BA10" i="58"/>
  <c r="BB10" i="58" s="1"/>
  <c r="BC10" i="58" s="1"/>
  <c r="I10" i="58" s="1"/>
  <c r="AR10" i="58"/>
  <c r="AS10" i="58" s="1"/>
  <c r="BE10" i="58" s="1"/>
  <c r="AV10" i="58"/>
  <c r="BF10" i="58" s="1"/>
  <c r="Q188" i="24"/>
  <c r="Q186" i="24"/>
  <c r="G195" i="24"/>
  <c r="Q189" i="24"/>
  <c r="Q183" i="24"/>
  <c r="Q187" i="24"/>
  <c r="BA18" i="22"/>
  <c r="BB18" i="22" s="1"/>
  <c r="AV18" i="22"/>
  <c r="BF18" i="22" s="1"/>
  <c r="AR18" i="22"/>
  <c r="AS18" i="22" s="1"/>
  <c r="BE18" i="22" s="1"/>
  <c r="AP18" i="22"/>
  <c r="BD18" i="22" s="1"/>
  <c r="AU18" i="22"/>
  <c r="AX18" i="22"/>
  <c r="AY18" i="22" s="1"/>
  <c r="BG18" i="22" s="1"/>
  <c r="BA19" i="22"/>
  <c r="BB19" i="22" s="1"/>
  <c r="AR19" i="22"/>
  <c r="AS19" i="22" s="1"/>
  <c r="BE19" i="22" s="1"/>
  <c r="AU19" i="22"/>
  <c r="AX19" i="22"/>
  <c r="AY19" i="22" s="1"/>
  <c r="BG19" i="22" s="1"/>
  <c r="AV19" i="22"/>
  <c r="BF19" i="22" s="1"/>
  <c r="AP19" i="22"/>
  <c r="BD19" i="22" s="1"/>
  <c r="BA20" i="22"/>
  <c r="BB20" i="22" s="1"/>
  <c r="AU20" i="22"/>
  <c r="AX20" i="22"/>
  <c r="AY20" i="22" s="1"/>
  <c r="BG20" i="22" s="1"/>
  <c r="AV20" i="22"/>
  <c r="BF20" i="22" s="1"/>
  <c r="AP20" i="22"/>
  <c r="BD20" i="22" s="1"/>
  <c r="AR20" i="22"/>
  <c r="AS20" i="22" s="1"/>
  <c r="BE20" i="22" s="1"/>
  <c r="BA21" i="22"/>
  <c r="BB21" i="22" s="1"/>
  <c r="AP21" i="22"/>
  <c r="BD21" i="22" s="1"/>
  <c r="AX21" i="22"/>
  <c r="AY21" i="22" s="1"/>
  <c r="BG21" i="22" s="1"/>
  <c r="AU21" i="22"/>
  <c r="AR21" i="22"/>
  <c r="AS21" i="22" s="1"/>
  <c r="BE21" i="22" s="1"/>
  <c r="AV21" i="22"/>
  <c r="BF21" i="22" s="1"/>
  <c r="BA22" i="22"/>
  <c r="BB22" i="22" s="1"/>
  <c r="AX22" i="22"/>
  <c r="AY22" i="22" s="1"/>
  <c r="BG22" i="22" s="1"/>
  <c r="AU22" i="22"/>
  <c r="AR22" i="22"/>
  <c r="AS22" i="22" s="1"/>
  <c r="BE22" i="22" s="1"/>
  <c r="AV22" i="22"/>
  <c r="BF22" i="22" s="1"/>
  <c r="AP22" i="22"/>
  <c r="BD22" i="22" s="1"/>
  <c r="BA23" i="22"/>
  <c r="BB23" i="22" s="1"/>
  <c r="AP23" i="22"/>
  <c r="BD23" i="22" s="1"/>
  <c r="AU23" i="22"/>
  <c r="AR23" i="22"/>
  <c r="AS23" i="22" s="1"/>
  <c r="BE23" i="22" s="1"/>
  <c r="AV23" i="22"/>
  <c r="BF23" i="22" s="1"/>
  <c r="AX23" i="22"/>
  <c r="AY23" i="22" s="1"/>
  <c r="BG23" i="22" s="1"/>
  <c r="BA24" i="22"/>
  <c r="BB24" i="22" s="1"/>
  <c r="AP24" i="22"/>
  <c r="BD24" i="22" s="1"/>
  <c r="AV24" i="22"/>
  <c r="BF24" i="22" s="1"/>
  <c r="AU24" i="22"/>
  <c r="AR24" i="22"/>
  <c r="AS24" i="22" s="1"/>
  <c r="BE24" i="22" s="1"/>
  <c r="AX24" i="22"/>
  <c r="AY24" i="22" s="1"/>
  <c r="BG24" i="22" s="1"/>
  <c r="BA25" i="22"/>
  <c r="BB25" i="22" s="1"/>
  <c r="AV25" i="22"/>
  <c r="BF25" i="22" s="1"/>
  <c r="AX25" i="22"/>
  <c r="AY25" i="22" s="1"/>
  <c r="BG25" i="22" s="1"/>
  <c r="AU25" i="22"/>
  <c r="AP25" i="22"/>
  <c r="BD25" i="22" s="1"/>
  <c r="AR25" i="22"/>
  <c r="AS25" i="22" s="1"/>
  <c r="BE25" i="22" s="1"/>
  <c r="BA26" i="22"/>
  <c r="BB26" i="22" s="1"/>
  <c r="AU26" i="22"/>
  <c r="AV26" i="22"/>
  <c r="BF26" i="22" s="1"/>
  <c r="AP26" i="22"/>
  <c r="BD26" i="22" s="1"/>
  <c r="AX26" i="22"/>
  <c r="AY26" i="22" s="1"/>
  <c r="BG26" i="22" s="1"/>
  <c r="AR26" i="22"/>
  <c r="AS26" i="22" s="1"/>
  <c r="BE26" i="22" s="1"/>
  <c r="BA27" i="22"/>
  <c r="BB27" i="22" s="1"/>
  <c r="AP27" i="22"/>
  <c r="BD27" i="22" s="1"/>
  <c r="AV27" i="22"/>
  <c r="BF27" i="22" s="1"/>
  <c r="AR27" i="22"/>
  <c r="AS27" i="22" s="1"/>
  <c r="BE27" i="22" s="1"/>
  <c r="AU27" i="22"/>
  <c r="AX27" i="22"/>
  <c r="AY27" i="22" s="1"/>
  <c r="BG27" i="22" s="1"/>
  <c r="BA28" i="22"/>
  <c r="BB28" i="22" s="1"/>
  <c r="AP28" i="22"/>
  <c r="BD28" i="22" s="1"/>
  <c r="AX28" i="22"/>
  <c r="AY28" i="22" s="1"/>
  <c r="BG28" i="22" s="1"/>
  <c r="AV28" i="22"/>
  <c r="BF28" i="22" s="1"/>
  <c r="AU28" i="22"/>
  <c r="AR28" i="22"/>
  <c r="AS28" i="22" s="1"/>
  <c r="BE28" i="22" s="1"/>
  <c r="BA29" i="22"/>
  <c r="BB29" i="22" s="1"/>
  <c r="AR29" i="22"/>
  <c r="AS29" i="22" s="1"/>
  <c r="BE29" i="22" s="1"/>
  <c r="AP29" i="22"/>
  <c r="BD29" i="22" s="1"/>
  <c r="AU29" i="22"/>
  <c r="AV29" i="22"/>
  <c r="BF29" i="22" s="1"/>
  <c r="AX29" i="22"/>
  <c r="AY29" i="22" s="1"/>
  <c r="BG29" i="22" s="1"/>
  <c r="BA30" i="22"/>
  <c r="BB30" i="22" s="1"/>
  <c r="AX30" i="22"/>
  <c r="AY30" i="22" s="1"/>
  <c r="BG30" i="22" s="1"/>
  <c r="AR30" i="22"/>
  <c r="AS30" i="22" s="1"/>
  <c r="BE30" i="22" s="1"/>
  <c r="AV30" i="22"/>
  <c r="BF30" i="22" s="1"/>
  <c r="AU30" i="22"/>
  <c r="AP30" i="22"/>
  <c r="BD30" i="22" s="1"/>
  <c r="BA32" i="22"/>
  <c r="BB32" i="22" s="1"/>
  <c r="AU32" i="22"/>
  <c r="AX32" i="22"/>
  <c r="AY32" i="22" s="1"/>
  <c r="BG32" i="22" s="1"/>
  <c r="AR32" i="22"/>
  <c r="AS32" i="22" s="1"/>
  <c r="BE32" i="22" s="1"/>
  <c r="AV32" i="22"/>
  <c r="BF32" i="22" s="1"/>
  <c r="AP32" i="22"/>
  <c r="BD32" i="22" s="1"/>
  <c r="BA33" i="22"/>
  <c r="BB33" i="22" s="1"/>
  <c r="AU33" i="22"/>
  <c r="AX33" i="22"/>
  <c r="AY33" i="22" s="1"/>
  <c r="BG33" i="22" s="1"/>
  <c r="AR33" i="22"/>
  <c r="AS33" i="22" s="1"/>
  <c r="BE33" i="22" s="1"/>
  <c r="AV33" i="22"/>
  <c r="BF33" i="22" s="1"/>
  <c r="AP33" i="22"/>
  <c r="BD33" i="22" s="1"/>
  <c r="BA34" i="22"/>
  <c r="BB34" i="22" s="1"/>
  <c r="AR34" i="22"/>
  <c r="AS34" i="22" s="1"/>
  <c r="BE34" i="22" s="1"/>
  <c r="AX34" i="22"/>
  <c r="AY34" i="22" s="1"/>
  <c r="BG34" i="22" s="1"/>
  <c r="AP34" i="22"/>
  <c r="BD34" i="22" s="1"/>
  <c r="AV34" i="22"/>
  <c r="BF34" i="22" s="1"/>
  <c r="AU34" i="22"/>
  <c r="BA42" i="22"/>
  <c r="BB42" i="22" s="1"/>
  <c r="AV42" i="22"/>
  <c r="BF42" i="22" s="1"/>
  <c r="AX42" i="22"/>
  <c r="AY42" i="22" s="1"/>
  <c r="BG42" i="22" s="1"/>
  <c r="AU42" i="22"/>
  <c r="AP42" i="22"/>
  <c r="BD42" i="22" s="1"/>
  <c r="AR42" i="22"/>
  <c r="AS42" i="22" s="1"/>
  <c r="BE42" i="22" s="1"/>
  <c r="S48" i="22"/>
  <c r="V48" i="22" s="1"/>
  <c r="R48" i="22"/>
  <c r="AE48" i="22"/>
  <c r="U19" i="59"/>
  <c r="AE19" i="59"/>
  <c r="R20" i="59"/>
  <c r="Z20" i="59" s="1"/>
  <c r="AE20" i="59"/>
  <c r="Q26" i="59"/>
  <c r="AE26" i="59"/>
  <c r="P36" i="59"/>
  <c r="AE36" i="59"/>
  <c r="Q37" i="59"/>
  <c r="P37" i="59"/>
  <c r="U37" i="59"/>
  <c r="AE37" i="59"/>
  <c r="P40" i="59"/>
  <c r="AE40" i="59"/>
  <c r="S44" i="59"/>
  <c r="V44" i="59" s="1"/>
  <c r="P44" i="59"/>
  <c r="AE44" i="59"/>
  <c r="S48" i="59"/>
  <c r="V48" i="59" s="1"/>
  <c r="P48" i="59"/>
  <c r="AE48" i="59"/>
  <c r="BA12" i="58"/>
  <c r="BB12" i="58" s="1"/>
  <c r="AP12" i="58"/>
  <c r="BD12" i="58" s="1"/>
  <c r="AV12" i="58"/>
  <c r="BF12" i="58" s="1"/>
  <c r="AR12" i="58"/>
  <c r="AS12" i="58" s="1"/>
  <c r="BE12" i="58" s="1"/>
  <c r="AX12" i="58"/>
  <c r="AY12" i="58" s="1"/>
  <c r="BG12" i="58" s="1"/>
  <c r="AU12" i="58"/>
  <c r="U19" i="58"/>
  <c r="AE19" i="58"/>
  <c r="R24" i="58"/>
  <c r="AE24" i="58"/>
  <c r="P29" i="58"/>
  <c r="Q29" i="58"/>
  <c r="AE29" i="58"/>
  <c r="Q35" i="58"/>
  <c r="U35" i="58"/>
  <c r="AE35" i="58"/>
  <c r="P36" i="58"/>
  <c r="AE36" i="58"/>
  <c r="P42" i="58"/>
  <c r="AE42" i="58"/>
  <c r="S46" i="58"/>
  <c r="V46" i="58" s="1"/>
  <c r="AE46" i="58"/>
  <c r="D15" i="3"/>
  <c r="P29" i="64"/>
  <c r="P29" i="65"/>
  <c r="P29" i="67"/>
  <c r="P29" i="42"/>
  <c r="P29" i="66"/>
  <c r="Q20" i="60"/>
  <c r="AE20" i="60"/>
  <c r="S22" i="60"/>
  <c r="V22" i="60" s="1"/>
  <c r="W22" i="60" s="1"/>
  <c r="AE22" i="60"/>
  <c r="P26" i="60"/>
  <c r="AE26" i="60"/>
  <c r="S30" i="60"/>
  <c r="V30" i="60" s="1"/>
  <c r="W30" i="60" s="1"/>
  <c r="AE30" i="60"/>
  <c r="P38" i="60"/>
  <c r="Z38" i="60" s="1"/>
  <c r="AE38" i="60"/>
  <c r="P43" i="60"/>
  <c r="Q43" i="60"/>
  <c r="AE43" i="60"/>
  <c r="S17" i="61"/>
  <c r="V17" i="61" s="1"/>
  <c r="AE17" i="61"/>
  <c r="Q30" i="61"/>
  <c r="AE30" i="61"/>
  <c r="P33" i="61"/>
  <c r="AE33" i="61"/>
  <c r="P34" i="61"/>
  <c r="AE34" i="61"/>
  <c r="P41" i="61"/>
  <c r="AE41" i="61"/>
  <c r="BA9" i="62"/>
  <c r="BB9" i="62" s="1"/>
  <c r="AU9" i="62"/>
  <c r="AV9" i="62"/>
  <c r="BF9" i="62" s="1"/>
  <c r="AP9" i="62"/>
  <c r="BD9" i="62" s="1"/>
  <c r="AX9" i="62"/>
  <c r="AY9" i="62" s="1"/>
  <c r="BG9" i="62" s="1"/>
  <c r="AR9" i="62"/>
  <c r="AS9" i="62" s="1"/>
  <c r="BE9" i="62" s="1"/>
  <c r="BA12" i="62"/>
  <c r="BB12" i="62" s="1"/>
  <c r="AU12" i="62"/>
  <c r="AP12" i="62"/>
  <c r="BD12" i="62" s="1"/>
  <c r="AV12" i="62"/>
  <c r="BF12" i="62" s="1"/>
  <c r="AR12" i="62"/>
  <c r="AS12" i="62" s="1"/>
  <c r="BE12" i="62" s="1"/>
  <c r="AX12" i="62"/>
  <c r="AY12" i="62" s="1"/>
  <c r="BG12" i="62" s="1"/>
  <c r="S22" i="62"/>
  <c r="V22" i="62" s="1"/>
  <c r="AE22" i="62"/>
  <c r="P28" i="62"/>
  <c r="AE28" i="62"/>
  <c r="Q31" i="62"/>
  <c r="AE31" i="62"/>
  <c r="S39" i="62"/>
  <c r="V39" i="62" s="1"/>
  <c r="AE39" i="62"/>
  <c r="Q48" i="62"/>
  <c r="AE48" i="62"/>
  <c r="AX17" i="62"/>
  <c r="AY17" i="62" s="1"/>
  <c r="BG17" i="62" s="1"/>
  <c r="AU17" i="62"/>
  <c r="BA17" i="62"/>
  <c r="BB17" i="62" s="1"/>
  <c r="BH17" i="62" s="1"/>
  <c r="AU18" i="62"/>
  <c r="BA18" i="62"/>
  <c r="BB18" i="62" s="1"/>
  <c r="BH18" i="62" s="1"/>
  <c r="AP18" i="62"/>
  <c r="BD18" i="62" s="1"/>
  <c r="AV18" i="62"/>
  <c r="BF18" i="62" s="1"/>
  <c r="AR18" i="62"/>
  <c r="AS18" i="62" s="1"/>
  <c r="BE18" i="62" s="1"/>
  <c r="AX18" i="62"/>
  <c r="AY18" i="62" s="1"/>
  <c r="BG18" i="62" s="1"/>
  <c r="AP21" i="62"/>
  <c r="BD21" i="62" s="1"/>
  <c r="AV21" i="62"/>
  <c r="BF21" i="62" s="1"/>
  <c r="AR21" i="62"/>
  <c r="AS21" i="62" s="1"/>
  <c r="BE21" i="62" s="1"/>
  <c r="AX21" i="62"/>
  <c r="AY21" i="62" s="1"/>
  <c r="BG21" i="62" s="1"/>
  <c r="AU21" i="62"/>
  <c r="BA21" i="62"/>
  <c r="BB21" i="62" s="1"/>
  <c r="BH21" i="62" s="1"/>
  <c r="AP24" i="62"/>
  <c r="BD24" i="62" s="1"/>
  <c r="AV24" i="62"/>
  <c r="BF24" i="62" s="1"/>
  <c r="AR24" i="62"/>
  <c r="AS24" i="62" s="1"/>
  <c r="BE24" i="62" s="1"/>
  <c r="AX24" i="62"/>
  <c r="AY24" i="62" s="1"/>
  <c r="BG24" i="62" s="1"/>
  <c r="AU24" i="62"/>
  <c r="BA24" i="62"/>
  <c r="BB24" i="62" s="1"/>
  <c r="BH24" i="62" s="1"/>
  <c r="AP25" i="62"/>
  <c r="BD25" i="62" s="1"/>
  <c r="AV25" i="62"/>
  <c r="BF25" i="62" s="1"/>
  <c r="AR25" i="62"/>
  <c r="AS25" i="62" s="1"/>
  <c r="BE25" i="62" s="1"/>
  <c r="AX25" i="62"/>
  <c r="AY25" i="62" s="1"/>
  <c r="BG25" i="62" s="1"/>
  <c r="AU25" i="62"/>
  <c r="BA25" i="62"/>
  <c r="BB25" i="62" s="1"/>
  <c r="BH25" i="62" s="1"/>
  <c r="AR26" i="62"/>
  <c r="AS26" i="62" s="1"/>
  <c r="BE26" i="62" s="1"/>
  <c r="AX26" i="62"/>
  <c r="AY26" i="62" s="1"/>
  <c r="BG26" i="62" s="1"/>
  <c r="AU26" i="62"/>
  <c r="BA26" i="62"/>
  <c r="BB26" i="62" s="1"/>
  <c r="BH26" i="62" s="1"/>
  <c r="AP26" i="62"/>
  <c r="BD26" i="62" s="1"/>
  <c r="AV26" i="62"/>
  <c r="BF26" i="62" s="1"/>
  <c r="AR36" i="62"/>
  <c r="AS36" i="62" s="1"/>
  <c r="BE36" i="62" s="1"/>
  <c r="AX36" i="62"/>
  <c r="AY36" i="62" s="1"/>
  <c r="BG36" i="62" s="1"/>
  <c r="AU36" i="62"/>
  <c r="BA36" i="62"/>
  <c r="BB36" i="62" s="1"/>
  <c r="BH36" i="62" s="1"/>
  <c r="AP36" i="62"/>
  <c r="BD36" i="62" s="1"/>
  <c r="AV36" i="62"/>
  <c r="BF36" i="62" s="1"/>
  <c r="AU38" i="62"/>
  <c r="BA38" i="62"/>
  <c r="BB38" i="62" s="1"/>
  <c r="BH38" i="62" s="1"/>
  <c r="AP38" i="62"/>
  <c r="BD38" i="62" s="1"/>
  <c r="AV38" i="62"/>
  <c r="BF38" i="62" s="1"/>
  <c r="AR38" i="62"/>
  <c r="AS38" i="62" s="1"/>
  <c r="BE38" i="62" s="1"/>
  <c r="AX38" i="62"/>
  <c r="AY38" i="62" s="1"/>
  <c r="BG38" i="62" s="1"/>
  <c r="AU39" i="62"/>
  <c r="BA39" i="62"/>
  <c r="BB39" i="62" s="1"/>
  <c r="BH39" i="62" s="1"/>
  <c r="AP39" i="62"/>
  <c r="BD39" i="62" s="1"/>
  <c r="AV39" i="62"/>
  <c r="BF39" i="62" s="1"/>
  <c r="AR39" i="62"/>
  <c r="AS39" i="62" s="1"/>
  <c r="BE39" i="62" s="1"/>
  <c r="AX39" i="62"/>
  <c r="AY39" i="62" s="1"/>
  <c r="BG39" i="62" s="1"/>
  <c r="AR40" i="62"/>
  <c r="AS40" i="62" s="1"/>
  <c r="BE40" i="62" s="1"/>
  <c r="AX40" i="62"/>
  <c r="AY40" i="62" s="1"/>
  <c r="BG40" i="62" s="1"/>
  <c r="AU40" i="62"/>
  <c r="BA40" i="62"/>
  <c r="BB40" i="62" s="1"/>
  <c r="BH40" i="62" s="1"/>
  <c r="AP40" i="62"/>
  <c r="BD40" i="62" s="1"/>
  <c r="AV40" i="62"/>
  <c r="BF40" i="62" s="1"/>
  <c r="AU41" i="62"/>
  <c r="BA41" i="62"/>
  <c r="BB41" i="62" s="1"/>
  <c r="BH41" i="62" s="1"/>
  <c r="AP41" i="62"/>
  <c r="BD41" i="62" s="1"/>
  <c r="AV41" i="62"/>
  <c r="BF41" i="62" s="1"/>
  <c r="AR41" i="62"/>
  <c r="AS41" i="62" s="1"/>
  <c r="BE41" i="62" s="1"/>
  <c r="AX41" i="62"/>
  <c r="AY41" i="62" s="1"/>
  <c r="BG41" i="62" s="1"/>
  <c r="AU44" i="62"/>
  <c r="BA44" i="62"/>
  <c r="BB44" i="62" s="1"/>
  <c r="BH44" i="62" s="1"/>
  <c r="AP44" i="62"/>
  <c r="BD44" i="62" s="1"/>
  <c r="AV44" i="62"/>
  <c r="BF44" i="62" s="1"/>
  <c r="AR44" i="62"/>
  <c r="AS44" i="62" s="1"/>
  <c r="BE44" i="62" s="1"/>
  <c r="AX44" i="62"/>
  <c r="AY44" i="62" s="1"/>
  <c r="BG44" i="62" s="1"/>
  <c r="AR46" i="62"/>
  <c r="AS46" i="62" s="1"/>
  <c r="BE46" i="62" s="1"/>
  <c r="AX46" i="62"/>
  <c r="AY46" i="62" s="1"/>
  <c r="BG46" i="62" s="1"/>
  <c r="AU46" i="62"/>
  <c r="BA46" i="62"/>
  <c r="BB46" i="62" s="1"/>
  <c r="BH46" i="62" s="1"/>
  <c r="AP46" i="62"/>
  <c r="BD46" i="62" s="1"/>
  <c r="AV46" i="62"/>
  <c r="BF46" i="62" s="1"/>
  <c r="AU47" i="62"/>
  <c r="BA47" i="62"/>
  <c r="BB47" i="62" s="1"/>
  <c r="BH47" i="62" s="1"/>
  <c r="AP47" i="62"/>
  <c r="BD47" i="62" s="1"/>
  <c r="AV47" i="62"/>
  <c r="BF47" i="62" s="1"/>
  <c r="AR47" i="62"/>
  <c r="AS47" i="62" s="1"/>
  <c r="BE47" i="62" s="1"/>
  <c r="AX47" i="62"/>
  <c r="AY47" i="62" s="1"/>
  <c r="BG47" i="62" s="1"/>
  <c r="AU48" i="62"/>
  <c r="BA48" i="62"/>
  <c r="BB48" i="62" s="1"/>
  <c r="BH48" i="62" s="1"/>
  <c r="AP48" i="62"/>
  <c r="BD48" i="62" s="1"/>
  <c r="AV48" i="62"/>
  <c r="BF48" i="62" s="1"/>
  <c r="AR48" i="62"/>
  <c r="AS48" i="62" s="1"/>
  <c r="BE48" i="62" s="1"/>
  <c r="AX48" i="62"/>
  <c r="AY48" i="62" s="1"/>
  <c r="BG48" i="62" s="1"/>
  <c r="AU18" i="61"/>
  <c r="BA18" i="61"/>
  <c r="BB18" i="61" s="1"/>
  <c r="BH18" i="61" s="1"/>
  <c r="AP18" i="61"/>
  <c r="BD18" i="61" s="1"/>
  <c r="AV18" i="61"/>
  <c r="BF18" i="61" s="1"/>
  <c r="AR18" i="61"/>
  <c r="AS18" i="61" s="1"/>
  <c r="BE18" i="61" s="1"/>
  <c r="AX18" i="61"/>
  <c r="AY18" i="61" s="1"/>
  <c r="BG18" i="61" s="1"/>
  <c r="AP19" i="61"/>
  <c r="BD19" i="61" s="1"/>
  <c r="AV19" i="61"/>
  <c r="BF19" i="61" s="1"/>
  <c r="AR19" i="61"/>
  <c r="AS19" i="61" s="1"/>
  <c r="BE19" i="61" s="1"/>
  <c r="AX19" i="61"/>
  <c r="AY19" i="61" s="1"/>
  <c r="BG19" i="61" s="1"/>
  <c r="AU19" i="61"/>
  <c r="BA19" i="61"/>
  <c r="BB19" i="61" s="1"/>
  <c r="BH19" i="61" s="1"/>
  <c r="AU20" i="61"/>
  <c r="BA20" i="61"/>
  <c r="BB20" i="61" s="1"/>
  <c r="BH20" i="61" s="1"/>
  <c r="AP20" i="61"/>
  <c r="BD20" i="61" s="1"/>
  <c r="AV20" i="61"/>
  <c r="BF20" i="61" s="1"/>
  <c r="AR20" i="61"/>
  <c r="AS20" i="61" s="1"/>
  <c r="BE20" i="61" s="1"/>
  <c r="AX20" i="61"/>
  <c r="AY20" i="61" s="1"/>
  <c r="BG20" i="61" s="1"/>
  <c r="AR23" i="61"/>
  <c r="AS23" i="61" s="1"/>
  <c r="BE23" i="61" s="1"/>
  <c r="AX23" i="61"/>
  <c r="AY23" i="61" s="1"/>
  <c r="BG23" i="61" s="1"/>
  <c r="AU23" i="61"/>
  <c r="BA23" i="61"/>
  <c r="BB23" i="61" s="1"/>
  <c r="BH23" i="61" s="1"/>
  <c r="AP23" i="61"/>
  <c r="BD23" i="61" s="1"/>
  <c r="AV23" i="61"/>
  <c r="BF23" i="61" s="1"/>
  <c r="AU26" i="61"/>
  <c r="BA26" i="61"/>
  <c r="BB26" i="61" s="1"/>
  <c r="BH26" i="61" s="1"/>
  <c r="AP26" i="61"/>
  <c r="BD26" i="61" s="1"/>
  <c r="AV26" i="61"/>
  <c r="BF26" i="61" s="1"/>
  <c r="AR26" i="61"/>
  <c r="AS26" i="61" s="1"/>
  <c r="BE26" i="61" s="1"/>
  <c r="AX26" i="61"/>
  <c r="AY26" i="61" s="1"/>
  <c r="BG26" i="61" s="1"/>
  <c r="AP27" i="61"/>
  <c r="BD27" i="61" s="1"/>
  <c r="AV27" i="61"/>
  <c r="BF27" i="61" s="1"/>
  <c r="AR27" i="61"/>
  <c r="AS27" i="61" s="1"/>
  <c r="BE27" i="61" s="1"/>
  <c r="AX27" i="61"/>
  <c r="AY27" i="61" s="1"/>
  <c r="BG27" i="61" s="1"/>
  <c r="AU27" i="61"/>
  <c r="BA27" i="61"/>
  <c r="BB27" i="61" s="1"/>
  <c r="BH27" i="61" s="1"/>
  <c r="AU28" i="61"/>
  <c r="BA28" i="61"/>
  <c r="BB28" i="61" s="1"/>
  <c r="BH28" i="61" s="1"/>
  <c r="AP28" i="61"/>
  <c r="BD28" i="61" s="1"/>
  <c r="AV28" i="61"/>
  <c r="BF28" i="61" s="1"/>
  <c r="AR28" i="61"/>
  <c r="AS28" i="61" s="1"/>
  <c r="BE28" i="61" s="1"/>
  <c r="AX28" i="61"/>
  <c r="AY28" i="61" s="1"/>
  <c r="BG28" i="61" s="1"/>
  <c r="AU29" i="61"/>
  <c r="BA29" i="61"/>
  <c r="BB29" i="61" s="1"/>
  <c r="BH29" i="61" s="1"/>
  <c r="AP29" i="61"/>
  <c r="BD29" i="61" s="1"/>
  <c r="AV29" i="61"/>
  <c r="BF29" i="61" s="1"/>
  <c r="AR29" i="61"/>
  <c r="AS29" i="61" s="1"/>
  <c r="BE29" i="61" s="1"/>
  <c r="AX29" i="61"/>
  <c r="AY29" i="61" s="1"/>
  <c r="BG29" i="61" s="1"/>
  <c r="AR31" i="61"/>
  <c r="AS31" i="61" s="1"/>
  <c r="BE31" i="61" s="1"/>
  <c r="AX31" i="61"/>
  <c r="AY31" i="61" s="1"/>
  <c r="BG31" i="61" s="1"/>
  <c r="AP31" i="61"/>
  <c r="BD31" i="61" s="1"/>
  <c r="AV31" i="61"/>
  <c r="BF31" i="61" s="1"/>
  <c r="BA31" i="61"/>
  <c r="BB31" i="61" s="1"/>
  <c r="BH31" i="61" s="1"/>
  <c r="AU31" i="61"/>
  <c r="AP33" i="61"/>
  <c r="BD33" i="61" s="1"/>
  <c r="AV33" i="61"/>
  <c r="BF33" i="61" s="1"/>
  <c r="AR33" i="61"/>
  <c r="AS33" i="61" s="1"/>
  <c r="BE33" i="61" s="1"/>
  <c r="AX33" i="61"/>
  <c r="AY33" i="61" s="1"/>
  <c r="BG33" i="61" s="1"/>
  <c r="AU33" i="61"/>
  <c r="BA33" i="61"/>
  <c r="BB33" i="61" s="1"/>
  <c r="BH33" i="61" s="1"/>
  <c r="AU42" i="61"/>
  <c r="BA42" i="61"/>
  <c r="BB42" i="61" s="1"/>
  <c r="BH42" i="61" s="1"/>
  <c r="AP42" i="61"/>
  <c r="BD42" i="61" s="1"/>
  <c r="AV42" i="61"/>
  <c r="BF42" i="61" s="1"/>
  <c r="AR42" i="61"/>
  <c r="AS42" i="61" s="1"/>
  <c r="BE42" i="61" s="1"/>
  <c r="AX42" i="61"/>
  <c r="AY42" i="61" s="1"/>
  <c r="BG42" i="61" s="1"/>
  <c r="AP45" i="61"/>
  <c r="BD45" i="61" s="1"/>
  <c r="AV45" i="61"/>
  <c r="BF45" i="61" s="1"/>
  <c r="AR45" i="61"/>
  <c r="AS45" i="61" s="1"/>
  <c r="BE45" i="61" s="1"/>
  <c r="AX45" i="61"/>
  <c r="AY45" i="61" s="1"/>
  <c r="BG45" i="61" s="1"/>
  <c r="AU45" i="61"/>
  <c r="BA45" i="61"/>
  <c r="BB45" i="61" s="1"/>
  <c r="BH45" i="61" s="1"/>
  <c r="AU46" i="61"/>
  <c r="BA46" i="61"/>
  <c r="BB46" i="61" s="1"/>
  <c r="BH46" i="61" s="1"/>
  <c r="AP46" i="61"/>
  <c r="BD46" i="61" s="1"/>
  <c r="AV46" i="61"/>
  <c r="BF46" i="61" s="1"/>
  <c r="AR46" i="61"/>
  <c r="AS46" i="61" s="1"/>
  <c r="BE46" i="61" s="1"/>
  <c r="AX46" i="61"/>
  <c r="AY46" i="61" s="1"/>
  <c r="BG46" i="61" s="1"/>
  <c r="AU47" i="61"/>
  <c r="BA47" i="61"/>
  <c r="BB47" i="61" s="1"/>
  <c r="BH47" i="61" s="1"/>
  <c r="AP47" i="61"/>
  <c r="BD47" i="61" s="1"/>
  <c r="AV47" i="61"/>
  <c r="BF47" i="61" s="1"/>
  <c r="AR47" i="61"/>
  <c r="AS47" i="61" s="1"/>
  <c r="BE47" i="61" s="1"/>
  <c r="AX47" i="61"/>
  <c r="AY47" i="61" s="1"/>
  <c r="BG47" i="61" s="1"/>
  <c r="AU48" i="61"/>
  <c r="BA48" i="61"/>
  <c r="BB48" i="61" s="1"/>
  <c r="BH48" i="61" s="1"/>
  <c r="AP48" i="61"/>
  <c r="BD48" i="61" s="1"/>
  <c r="AV48" i="61"/>
  <c r="BF48" i="61" s="1"/>
  <c r="AR48" i="61"/>
  <c r="AS48" i="61" s="1"/>
  <c r="BE48" i="61" s="1"/>
  <c r="AX48" i="61"/>
  <c r="AY48" i="61" s="1"/>
  <c r="BG48" i="61" s="1"/>
  <c r="AR17" i="60"/>
  <c r="AS17" i="60" s="1"/>
  <c r="BE17" i="60" s="1"/>
  <c r="AX17" i="60"/>
  <c r="AY17" i="60" s="1"/>
  <c r="BG17" i="60" s="1"/>
  <c r="AU17" i="60"/>
  <c r="BA17" i="60"/>
  <c r="BB17" i="60" s="1"/>
  <c r="BH17" i="60" s="1"/>
  <c r="AP17" i="60"/>
  <c r="BD17" i="60" s="1"/>
  <c r="AV17" i="60"/>
  <c r="BF17" i="60" s="1"/>
  <c r="AU19" i="60"/>
  <c r="BA19" i="60"/>
  <c r="BB19" i="60" s="1"/>
  <c r="BH19" i="60" s="1"/>
  <c r="AP19" i="60"/>
  <c r="BD19" i="60" s="1"/>
  <c r="AV19" i="60"/>
  <c r="BF19" i="60" s="1"/>
  <c r="AR19" i="60"/>
  <c r="AS19" i="60" s="1"/>
  <c r="BE19" i="60" s="1"/>
  <c r="AX19" i="60"/>
  <c r="AY19" i="60" s="1"/>
  <c r="BG19" i="60" s="1"/>
  <c r="AP20" i="60"/>
  <c r="BD20" i="60" s="1"/>
  <c r="AV20" i="60"/>
  <c r="BF20" i="60" s="1"/>
  <c r="AR20" i="60"/>
  <c r="AS20" i="60" s="1"/>
  <c r="BE20" i="60" s="1"/>
  <c r="AX20" i="60"/>
  <c r="AY20" i="60" s="1"/>
  <c r="BG20" i="60" s="1"/>
  <c r="AU20" i="60"/>
  <c r="BA20" i="60"/>
  <c r="BB20" i="60" s="1"/>
  <c r="BH20" i="60" s="1"/>
  <c r="AU21" i="60"/>
  <c r="BA21" i="60"/>
  <c r="BB21" i="60" s="1"/>
  <c r="BH21" i="60" s="1"/>
  <c r="AP21" i="60"/>
  <c r="BD21" i="60" s="1"/>
  <c r="AV21" i="60"/>
  <c r="BF21" i="60" s="1"/>
  <c r="AR21" i="60"/>
  <c r="AS21" i="60" s="1"/>
  <c r="BE21" i="60" s="1"/>
  <c r="AX21" i="60"/>
  <c r="AY21" i="60" s="1"/>
  <c r="BG21" i="60" s="1"/>
  <c r="AU24" i="60"/>
  <c r="BA24" i="60"/>
  <c r="BB24" i="60" s="1"/>
  <c r="BH24" i="60" s="1"/>
  <c r="AP24" i="60"/>
  <c r="BD24" i="60" s="1"/>
  <c r="AV24" i="60"/>
  <c r="BF24" i="60" s="1"/>
  <c r="AR24" i="60"/>
  <c r="AS24" i="60" s="1"/>
  <c r="BE24" i="60" s="1"/>
  <c r="AX24" i="60"/>
  <c r="AY24" i="60" s="1"/>
  <c r="BG24" i="60" s="1"/>
  <c r="AR25" i="60"/>
  <c r="AS25" i="60" s="1"/>
  <c r="BE25" i="60" s="1"/>
  <c r="AX25" i="60"/>
  <c r="AY25" i="60" s="1"/>
  <c r="BG25" i="60" s="1"/>
  <c r="AU25" i="60"/>
  <c r="BA25" i="60"/>
  <c r="BB25" i="60" s="1"/>
  <c r="BH25" i="60" s="1"/>
  <c r="AP25" i="60"/>
  <c r="BD25" i="60" s="1"/>
  <c r="AV25" i="60"/>
  <c r="BF25" i="60" s="1"/>
  <c r="AU27" i="60"/>
  <c r="BA27" i="60"/>
  <c r="BB27" i="60" s="1"/>
  <c r="BH27" i="60" s="1"/>
  <c r="AP27" i="60"/>
  <c r="BD27" i="60" s="1"/>
  <c r="AV27" i="60"/>
  <c r="BF27" i="60" s="1"/>
  <c r="AR27" i="60"/>
  <c r="AS27" i="60" s="1"/>
  <c r="BE27" i="60" s="1"/>
  <c r="AX27" i="60"/>
  <c r="AY27" i="60" s="1"/>
  <c r="BG27" i="60" s="1"/>
  <c r="AU28" i="60"/>
  <c r="BA28" i="60"/>
  <c r="BB28" i="60" s="1"/>
  <c r="BH28" i="60" s="1"/>
  <c r="AP28" i="60"/>
  <c r="BD28" i="60" s="1"/>
  <c r="AV28" i="60"/>
  <c r="BF28" i="60" s="1"/>
  <c r="AR28" i="60"/>
  <c r="AS28" i="60" s="1"/>
  <c r="BE28" i="60" s="1"/>
  <c r="AX28" i="60"/>
  <c r="AY28" i="60" s="1"/>
  <c r="BG28" i="60" s="1"/>
  <c r="AU29" i="60"/>
  <c r="BA29" i="60"/>
  <c r="BB29" i="60" s="1"/>
  <c r="BH29" i="60" s="1"/>
  <c r="AP29" i="60"/>
  <c r="BD29" i="60" s="1"/>
  <c r="AV29" i="60"/>
  <c r="BF29" i="60" s="1"/>
  <c r="AR29" i="60"/>
  <c r="AS29" i="60" s="1"/>
  <c r="BE29" i="60" s="1"/>
  <c r="AX29" i="60"/>
  <c r="AY29" i="60" s="1"/>
  <c r="BG29" i="60" s="1"/>
  <c r="AU32" i="60"/>
  <c r="BA32" i="60"/>
  <c r="BB32" i="60" s="1"/>
  <c r="BH32" i="60" s="1"/>
  <c r="AP32" i="60"/>
  <c r="BD32" i="60" s="1"/>
  <c r="AV32" i="60"/>
  <c r="BF32" i="60" s="1"/>
  <c r="AR32" i="60"/>
  <c r="AS32" i="60" s="1"/>
  <c r="BE32" i="60" s="1"/>
  <c r="AX32" i="60"/>
  <c r="AY32" i="60" s="1"/>
  <c r="BG32" i="60" s="1"/>
  <c r="AR33" i="60"/>
  <c r="AS33" i="60" s="1"/>
  <c r="BE33" i="60" s="1"/>
  <c r="AX33" i="60"/>
  <c r="AY33" i="60" s="1"/>
  <c r="BG33" i="60" s="1"/>
  <c r="AU33" i="60"/>
  <c r="BA33" i="60"/>
  <c r="BB33" i="60" s="1"/>
  <c r="BH33" i="60" s="1"/>
  <c r="AP33" i="60"/>
  <c r="BD33" i="60" s="1"/>
  <c r="AV33" i="60"/>
  <c r="BF33" i="60" s="1"/>
  <c r="AU35" i="60"/>
  <c r="BA35" i="60"/>
  <c r="BB35" i="60" s="1"/>
  <c r="BH35" i="60" s="1"/>
  <c r="AP35" i="60"/>
  <c r="BD35" i="60" s="1"/>
  <c r="AV35" i="60"/>
  <c r="BF35" i="60" s="1"/>
  <c r="AR35" i="60"/>
  <c r="AS35" i="60" s="1"/>
  <c r="BE35" i="60" s="1"/>
  <c r="AX35" i="60"/>
  <c r="AY35" i="60" s="1"/>
  <c r="BG35" i="60" s="1"/>
  <c r="AP36" i="60"/>
  <c r="BD36" i="60" s="1"/>
  <c r="AV36" i="60"/>
  <c r="BF36" i="60" s="1"/>
  <c r="AR36" i="60"/>
  <c r="AS36" i="60" s="1"/>
  <c r="BE36" i="60" s="1"/>
  <c r="AX36" i="60"/>
  <c r="AY36" i="60" s="1"/>
  <c r="BG36" i="60" s="1"/>
  <c r="AU36" i="60"/>
  <c r="BA36" i="60"/>
  <c r="BB36" i="60" s="1"/>
  <c r="BH36" i="60" s="1"/>
  <c r="AR37" i="60"/>
  <c r="AS37" i="60" s="1"/>
  <c r="BE37" i="60" s="1"/>
  <c r="AX37" i="60"/>
  <c r="AY37" i="60" s="1"/>
  <c r="BG37" i="60" s="1"/>
  <c r="AU37" i="60"/>
  <c r="BA37" i="60"/>
  <c r="BB37" i="60" s="1"/>
  <c r="BH37" i="60" s="1"/>
  <c r="AP37" i="60"/>
  <c r="BD37" i="60" s="1"/>
  <c r="AV37" i="60"/>
  <c r="BF37" i="60" s="1"/>
  <c r="AP40" i="60"/>
  <c r="BD40" i="60" s="1"/>
  <c r="AV40" i="60"/>
  <c r="BF40" i="60" s="1"/>
  <c r="AR40" i="60"/>
  <c r="AS40" i="60" s="1"/>
  <c r="BE40" i="60" s="1"/>
  <c r="AX40" i="60"/>
  <c r="AY40" i="60" s="1"/>
  <c r="BG40" i="60" s="1"/>
  <c r="AU40" i="60"/>
  <c r="BA40" i="60"/>
  <c r="BB40" i="60" s="1"/>
  <c r="BH40" i="60" s="1"/>
  <c r="AU41" i="60"/>
  <c r="BA41" i="60"/>
  <c r="BB41" i="60" s="1"/>
  <c r="BH41" i="60" s="1"/>
  <c r="AP41" i="60"/>
  <c r="BD41" i="60" s="1"/>
  <c r="AV41" i="60"/>
  <c r="BF41" i="60" s="1"/>
  <c r="AR41" i="60"/>
  <c r="AS41" i="60" s="1"/>
  <c r="BE41" i="60" s="1"/>
  <c r="AX41" i="60"/>
  <c r="AY41" i="60" s="1"/>
  <c r="BG41" i="60" s="1"/>
  <c r="AP43" i="60"/>
  <c r="BD43" i="60" s="1"/>
  <c r="AV43" i="60"/>
  <c r="BF43" i="60" s="1"/>
  <c r="AR43" i="60"/>
  <c r="AS43" i="60" s="1"/>
  <c r="BE43" i="60" s="1"/>
  <c r="AX43" i="60"/>
  <c r="AY43" i="60" s="1"/>
  <c r="BG43" i="60" s="1"/>
  <c r="AU43" i="60"/>
  <c r="BA43" i="60"/>
  <c r="BB43" i="60" s="1"/>
  <c r="BH43" i="60" s="1"/>
  <c r="AR44" i="60"/>
  <c r="AS44" i="60" s="1"/>
  <c r="BE44" i="60" s="1"/>
  <c r="AX44" i="60"/>
  <c r="AY44" i="60" s="1"/>
  <c r="BG44" i="60" s="1"/>
  <c r="AU44" i="60"/>
  <c r="BA44" i="60"/>
  <c r="BB44" i="60" s="1"/>
  <c r="BH44" i="60" s="1"/>
  <c r="AP44" i="60"/>
  <c r="BD44" i="60" s="1"/>
  <c r="AV44" i="60"/>
  <c r="BF44" i="60" s="1"/>
  <c r="AX45" i="60"/>
  <c r="AY45" i="60" s="1"/>
  <c r="BG45" i="60" s="1"/>
  <c r="AU45" i="60"/>
  <c r="BA45" i="60"/>
  <c r="BB45" i="60" s="1"/>
  <c r="BH45" i="60" s="1"/>
  <c r="AP45" i="60"/>
  <c r="BD45" i="60" s="1"/>
  <c r="AV45" i="60"/>
  <c r="BF45" i="60" s="1"/>
  <c r="AR45" i="60"/>
  <c r="AS45" i="60" s="1"/>
  <c r="BE45" i="60" s="1"/>
  <c r="AU46" i="60"/>
  <c r="BA46" i="60"/>
  <c r="BB46" i="60" s="1"/>
  <c r="BH46" i="60" s="1"/>
  <c r="AP46" i="60"/>
  <c r="BD46" i="60" s="1"/>
  <c r="AV46" i="60"/>
  <c r="BF46" i="60" s="1"/>
  <c r="AR46" i="60"/>
  <c r="AS46" i="60" s="1"/>
  <c r="BE46" i="60" s="1"/>
  <c r="AX46" i="60"/>
  <c r="AY46" i="60" s="1"/>
  <c r="BG46" i="60" s="1"/>
  <c r="AP47" i="60"/>
  <c r="BD47" i="60" s="1"/>
  <c r="AV47" i="60"/>
  <c r="BF47" i="60" s="1"/>
  <c r="AR47" i="60"/>
  <c r="AS47" i="60" s="1"/>
  <c r="BE47" i="60" s="1"/>
  <c r="AX47" i="60"/>
  <c r="AY47" i="60" s="1"/>
  <c r="BG47" i="60" s="1"/>
  <c r="AU47" i="60"/>
  <c r="BA47" i="60"/>
  <c r="BB47" i="60" s="1"/>
  <c r="BH47" i="60" s="1"/>
  <c r="AP19" i="59"/>
  <c r="BD19" i="59" s="1"/>
  <c r="AV19" i="59"/>
  <c r="BF19" i="59" s="1"/>
  <c r="AR19" i="59"/>
  <c r="AS19" i="59" s="1"/>
  <c r="BE19" i="59" s="1"/>
  <c r="AX19" i="59"/>
  <c r="AY19" i="59" s="1"/>
  <c r="BG19" i="59" s="1"/>
  <c r="AU19" i="59"/>
  <c r="BA19" i="59"/>
  <c r="BB19" i="59" s="1"/>
  <c r="BH19" i="59" s="1"/>
  <c r="AP21" i="59"/>
  <c r="BD21" i="59" s="1"/>
  <c r="AV21" i="59"/>
  <c r="BF21" i="59" s="1"/>
  <c r="AR21" i="59"/>
  <c r="AS21" i="59" s="1"/>
  <c r="BE21" i="59" s="1"/>
  <c r="AX21" i="59"/>
  <c r="AY21" i="59" s="1"/>
  <c r="BG21" i="59" s="1"/>
  <c r="AU21" i="59"/>
  <c r="BA21" i="59"/>
  <c r="BB21" i="59" s="1"/>
  <c r="BH21" i="59" s="1"/>
  <c r="AX22" i="59"/>
  <c r="AY22" i="59" s="1"/>
  <c r="BG22" i="59" s="1"/>
  <c r="AU22" i="59"/>
  <c r="BA22" i="59"/>
  <c r="BB22" i="59" s="1"/>
  <c r="BH22" i="59" s="1"/>
  <c r="AP22" i="59"/>
  <c r="BD22" i="59" s="1"/>
  <c r="AV22" i="59"/>
  <c r="BF22" i="59" s="1"/>
  <c r="AR22" i="59"/>
  <c r="AS22" i="59" s="1"/>
  <c r="BE22" i="59" s="1"/>
  <c r="AU23" i="59"/>
  <c r="BA23" i="59"/>
  <c r="BB23" i="59" s="1"/>
  <c r="BH23" i="59" s="1"/>
  <c r="AP23" i="59"/>
  <c r="BD23" i="59" s="1"/>
  <c r="AV23" i="59"/>
  <c r="BF23" i="59" s="1"/>
  <c r="AR23" i="59"/>
  <c r="AS23" i="59" s="1"/>
  <c r="BE23" i="59" s="1"/>
  <c r="AX23" i="59"/>
  <c r="AY23" i="59" s="1"/>
  <c r="BG23" i="59" s="1"/>
  <c r="AP26" i="59"/>
  <c r="BD26" i="59" s="1"/>
  <c r="AV26" i="59"/>
  <c r="BF26" i="59" s="1"/>
  <c r="AR26" i="59"/>
  <c r="AS26" i="59" s="1"/>
  <c r="BE26" i="59" s="1"/>
  <c r="AX26" i="59"/>
  <c r="AY26" i="59" s="1"/>
  <c r="BG26" i="59" s="1"/>
  <c r="AU26" i="59"/>
  <c r="BA26" i="59"/>
  <c r="BB26" i="59" s="1"/>
  <c r="BH26" i="59" s="1"/>
  <c r="AU27" i="59"/>
  <c r="BA27" i="59"/>
  <c r="BB27" i="59" s="1"/>
  <c r="BH27" i="59" s="1"/>
  <c r="AP27" i="59"/>
  <c r="BD27" i="59" s="1"/>
  <c r="AV27" i="59"/>
  <c r="BF27" i="59" s="1"/>
  <c r="AR27" i="59"/>
  <c r="AS27" i="59" s="1"/>
  <c r="BE27" i="59" s="1"/>
  <c r="AX27" i="59"/>
  <c r="AY27" i="59" s="1"/>
  <c r="BG27" i="59" s="1"/>
  <c r="AP29" i="59"/>
  <c r="BD29" i="59" s="1"/>
  <c r="AV29" i="59"/>
  <c r="BF29" i="59" s="1"/>
  <c r="AR29" i="59"/>
  <c r="AS29" i="59" s="1"/>
  <c r="BE29" i="59" s="1"/>
  <c r="AX29" i="59"/>
  <c r="AY29" i="59" s="1"/>
  <c r="BG29" i="59" s="1"/>
  <c r="AU29" i="59"/>
  <c r="BA29" i="59"/>
  <c r="BB29" i="59" s="1"/>
  <c r="BH29" i="59" s="1"/>
  <c r="AX30" i="59"/>
  <c r="AY30" i="59" s="1"/>
  <c r="BG30" i="59" s="1"/>
  <c r="AR30" i="59"/>
  <c r="AS30" i="59" s="1"/>
  <c r="BE30" i="59" s="1"/>
  <c r="AU30" i="59"/>
  <c r="AP30" i="59"/>
  <c r="BD30" i="59" s="1"/>
  <c r="AV30" i="59"/>
  <c r="BF30" i="59" s="1"/>
  <c r="AU31" i="59"/>
  <c r="BA31" i="59"/>
  <c r="BB31" i="59" s="1"/>
  <c r="BH31" i="59" s="1"/>
  <c r="AP31" i="59"/>
  <c r="BD31" i="59" s="1"/>
  <c r="AV31" i="59"/>
  <c r="BF31" i="59" s="1"/>
  <c r="AR31" i="59"/>
  <c r="AS31" i="59" s="1"/>
  <c r="BE31" i="59" s="1"/>
  <c r="AX31" i="59"/>
  <c r="AY31" i="59" s="1"/>
  <c r="BG31" i="59" s="1"/>
  <c r="AP34" i="59"/>
  <c r="BD34" i="59" s="1"/>
  <c r="AV34" i="59"/>
  <c r="BF34" i="59" s="1"/>
  <c r="AR34" i="59"/>
  <c r="AS34" i="59" s="1"/>
  <c r="BE34" i="59" s="1"/>
  <c r="AX34" i="59"/>
  <c r="AY34" i="59" s="1"/>
  <c r="BG34" i="59" s="1"/>
  <c r="AU34" i="59"/>
  <c r="BA34" i="59"/>
  <c r="BB34" i="59" s="1"/>
  <c r="BH34" i="59" s="1"/>
  <c r="AU35" i="59"/>
  <c r="BA35" i="59"/>
  <c r="BB35" i="59" s="1"/>
  <c r="BH35" i="59" s="1"/>
  <c r="AP35" i="59"/>
  <c r="BD35" i="59" s="1"/>
  <c r="AV35" i="59"/>
  <c r="BF35" i="59" s="1"/>
  <c r="AR35" i="59"/>
  <c r="AS35" i="59" s="1"/>
  <c r="BE35" i="59" s="1"/>
  <c r="AX35" i="59"/>
  <c r="AY35" i="59" s="1"/>
  <c r="BG35" i="59" s="1"/>
  <c r="AU37" i="59"/>
  <c r="BA37" i="59"/>
  <c r="BB37" i="59" s="1"/>
  <c r="BH37" i="59" s="1"/>
  <c r="AP37" i="59"/>
  <c r="BD37" i="59" s="1"/>
  <c r="AV37" i="59"/>
  <c r="BF37" i="59" s="1"/>
  <c r="AR37" i="59"/>
  <c r="AS37" i="59" s="1"/>
  <c r="BE37" i="59" s="1"/>
  <c r="AX37" i="59"/>
  <c r="AY37" i="59" s="1"/>
  <c r="BG37" i="59" s="1"/>
  <c r="AP38" i="59"/>
  <c r="BD38" i="59" s="1"/>
  <c r="AV38" i="59"/>
  <c r="BF38" i="59" s="1"/>
  <c r="AR38" i="59"/>
  <c r="AS38" i="59" s="1"/>
  <c r="BE38" i="59" s="1"/>
  <c r="AX38" i="59"/>
  <c r="AY38" i="59" s="1"/>
  <c r="BG38" i="59" s="1"/>
  <c r="AU38" i="59"/>
  <c r="BA38" i="59"/>
  <c r="BB38" i="59" s="1"/>
  <c r="BH38" i="59" s="1"/>
  <c r="AR39" i="59"/>
  <c r="AS39" i="59" s="1"/>
  <c r="BE39" i="59" s="1"/>
  <c r="AX39" i="59"/>
  <c r="AY39" i="59" s="1"/>
  <c r="BG39" i="59" s="1"/>
  <c r="AU39" i="59"/>
  <c r="BA39" i="59"/>
  <c r="BB39" i="59" s="1"/>
  <c r="BH39" i="59" s="1"/>
  <c r="AP39" i="59"/>
  <c r="BD39" i="59" s="1"/>
  <c r="AV39" i="59"/>
  <c r="BF39" i="59" s="1"/>
  <c r="AV42" i="59"/>
  <c r="BF42" i="59" s="1"/>
  <c r="AP42" i="59"/>
  <c r="BD42" i="59" s="1"/>
  <c r="AR42" i="59"/>
  <c r="AS42" i="59" s="1"/>
  <c r="BE42" i="59" s="1"/>
  <c r="AU42" i="59"/>
  <c r="BA42" i="59"/>
  <c r="BB42" i="59" s="1"/>
  <c r="BH42" i="59" s="1"/>
  <c r="AU44" i="59"/>
  <c r="BA44" i="59"/>
  <c r="BB44" i="59" s="1"/>
  <c r="BH44" i="59" s="1"/>
  <c r="AV44" i="59"/>
  <c r="BF44" i="59" s="1"/>
  <c r="AR44" i="59"/>
  <c r="AS44" i="59" s="1"/>
  <c r="BE44" i="59" s="1"/>
  <c r="AU46" i="59"/>
  <c r="BA46" i="59"/>
  <c r="BB46" i="59" s="1"/>
  <c r="BH46" i="59" s="1"/>
  <c r="AP46" i="59"/>
  <c r="BD46" i="59" s="1"/>
  <c r="AV46" i="59"/>
  <c r="BF46" i="59" s="1"/>
  <c r="AR46" i="59"/>
  <c r="AS46" i="59" s="1"/>
  <c r="BE46" i="59" s="1"/>
  <c r="AX46" i="59"/>
  <c r="AY46" i="59" s="1"/>
  <c r="BG46" i="59" s="1"/>
  <c r="AV47" i="59"/>
  <c r="BF47" i="59" s="1"/>
  <c r="AU47" i="59"/>
  <c r="BA47" i="59"/>
  <c r="BB47" i="59" s="1"/>
  <c r="BH47" i="59" s="1"/>
  <c r="AP47" i="59"/>
  <c r="BD47" i="59" s="1"/>
  <c r="AR47" i="59"/>
  <c r="AS47" i="59" s="1"/>
  <c r="BE47" i="59" s="1"/>
  <c r="AX47" i="59"/>
  <c r="AY47" i="59" s="1"/>
  <c r="BG47" i="59" s="1"/>
  <c r="AU19" i="58"/>
  <c r="BA19" i="58"/>
  <c r="BB19" i="58" s="1"/>
  <c r="BH19" i="58" s="1"/>
  <c r="AV19" i="58"/>
  <c r="BF19" i="58" s="1"/>
  <c r="AX19" i="58"/>
  <c r="AY19" i="58" s="1"/>
  <c r="BG19" i="58" s="1"/>
  <c r="AV20" i="58"/>
  <c r="BF20" i="58" s="1"/>
  <c r="AU20" i="58"/>
  <c r="BA20" i="58"/>
  <c r="BB20" i="58" s="1"/>
  <c r="BH20" i="58" s="1"/>
  <c r="AP20" i="58"/>
  <c r="BD20" i="58" s="1"/>
  <c r="AR20" i="58"/>
  <c r="AS20" i="58" s="1"/>
  <c r="BE20" i="58" s="1"/>
  <c r="AX20" i="58"/>
  <c r="AY20" i="58" s="1"/>
  <c r="BG20" i="58" s="1"/>
  <c r="AU22" i="58"/>
  <c r="AP22" i="58"/>
  <c r="BD22" i="58" s="1"/>
  <c r="AV22" i="58"/>
  <c r="BF22" i="58" s="1"/>
  <c r="AX22" i="58"/>
  <c r="AY22" i="58" s="1"/>
  <c r="BG22" i="58" s="1"/>
  <c r="BA22" i="58"/>
  <c r="BB22" i="58" s="1"/>
  <c r="BH22" i="58" s="1"/>
  <c r="BA23" i="58"/>
  <c r="BB23" i="58" s="1"/>
  <c r="BH23" i="58" s="1"/>
  <c r="AV23" i="58"/>
  <c r="BF23" i="58" s="1"/>
  <c r="AX23" i="58"/>
  <c r="AY23" i="58" s="1"/>
  <c r="BG23" i="58" s="1"/>
  <c r="AU24" i="58"/>
  <c r="BA24" i="58"/>
  <c r="BB24" i="58" s="1"/>
  <c r="BH24" i="58" s="1"/>
  <c r="AP24" i="58"/>
  <c r="BD24" i="58" s="1"/>
  <c r="AX24" i="58"/>
  <c r="AY24" i="58" s="1"/>
  <c r="BG24" i="58" s="1"/>
  <c r="AP27" i="58"/>
  <c r="BD27" i="58" s="1"/>
  <c r="AV27" i="58"/>
  <c r="BF27" i="58" s="1"/>
  <c r="AR27" i="58"/>
  <c r="AS27" i="58" s="1"/>
  <c r="BE27" i="58" s="1"/>
  <c r="AX27" i="58"/>
  <c r="AY27" i="58" s="1"/>
  <c r="BG27" i="58" s="1"/>
  <c r="AU27" i="58"/>
  <c r="BA27" i="58"/>
  <c r="BB27" i="58" s="1"/>
  <c r="BH27" i="58" s="1"/>
  <c r="AP28" i="58"/>
  <c r="BD28" i="58" s="1"/>
  <c r="BA28" i="58"/>
  <c r="BB28" i="58" s="1"/>
  <c r="BH28" i="58" s="1"/>
  <c r="AV28" i="58"/>
  <c r="BF28" i="58" s="1"/>
  <c r="AX28" i="58"/>
  <c r="AY28" i="58" s="1"/>
  <c r="BG28" i="58" s="1"/>
  <c r="AX30" i="58"/>
  <c r="AY30" i="58" s="1"/>
  <c r="BG30" i="58" s="1"/>
  <c r="AU30" i="58"/>
  <c r="AP30" i="58"/>
  <c r="BD30" i="58" s="1"/>
  <c r="AP31" i="58"/>
  <c r="BD31" i="58" s="1"/>
  <c r="AV31" i="58"/>
  <c r="BF31" i="58" s="1"/>
  <c r="AR31" i="58"/>
  <c r="AS31" i="58" s="1"/>
  <c r="BE31" i="58" s="1"/>
  <c r="AX31" i="58"/>
  <c r="AY31" i="58" s="1"/>
  <c r="BG31" i="58" s="1"/>
  <c r="AU31" i="58"/>
  <c r="BA31" i="58"/>
  <c r="BB31" i="58" s="1"/>
  <c r="BH31" i="58" s="1"/>
  <c r="AR32" i="58"/>
  <c r="AS32" i="58" s="1"/>
  <c r="BE32" i="58" s="1"/>
  <c r="AX32" i="58"/>
  <c r="AY32" i="58" s="1"/>
  <c r="BG32" i="58" s="1"/>
  <c r="AR35" i="58"/>
  <c r="AS35" i="58" s="1"/>
  <c r="BE35" i="58" s="1"/>
  <c r="AX35" i="58"/>
  <c r="AY35" i="58" s="1"/>
  <c r="BG35" i="58" s="1"/>
  <c r="AU35" i="58"/>
  <c r="BA35" i="58"/>
  <c r="BB35" i="58" s="1"/>
  <c r="BH35" i="58" s="1"/>
  <c r="AP35" i="58"/>
  <c r="BD35" i="58" s="1"/>
  <c r="AV35" i="58"/>
  <c r="BF35" i="58" s="1"/>
  <c r="AU36" i="58"/>
  <c r="AR36" i="58"/>
  <c r="AS36" i="58" s="1"/>
  <c r="BE36" i="58" s="1"/>
  <c r="BA36" i="58"/>
  <c r="BB36" i="58" s="1"/>
  <c r="BH36" i="58" s="1"/>
  <c r="AP36" i="58"/>
  <c r="BD36" i="58" s="1"/>
  <c r="AR38" i="58"/>
  <c r="AS38" i="58" s="1"/>
  <c r="BE38" i="58" s="1"/>
  <c r="AP38" i="58"/>
  <c r="BD38" i="58" s="1"/>
  <c r="AX38" i="58"/>
  <c r="AY38" i="58" s="1"/>
  <c r="BG38" i="58" s="1"/>
  <c r="BA38" i="58"/>
  <c r="BB38" i="58" s="1"/>
  <c r="BH38" i="58" s="1"/>
  <c r="AU39" i="58"/>
  <c r="BA39" i="58"/>
  <c r="BB39" i="58" s="1"/>
  <c r="BH39" i="58" s="1"/>
  <c r="AP39" i="58"/>
  <c r="BD39" i="58" s="1"/>
  <c r="AV39" i="58"/>
  <c r="BF39" i="58" s="1"/>
  <c r="AR39" i="58"/>
  <c r="AS39" i="58" s="1"/>
  <c r="BE39" i="58" s="1"/>
  <c r="AX39" i="58"/>
  <c r="AY39" i="58" s="1"/>
  <c r="BG39" i="58" s="1"/>
  <c r="BA40" i="58"/>
  <c r="BB40" i="58" s="1"/>
  <c r="BH40" i="58" s="1"/>
  <c r="AV40" i="58"/>
  <c r="BF40" i="58" s="1"/>
  <c r="AX40" i="58"/>
  <c r="AY40" i="58" s="1"/>
  <c r="BG40" i="58" s="1"/>
  <c r="AV45" i="58"/>
  <c r="BF45" i="58" s="1"/>
  <c r="AU45" i="58"/>
  <c r="BA45" i="58"/>
  <c r="BB45" i="58" s="1"/>
  <c r="BH45" i="58" s="1"/>
  <c r="AR45" i="58"/>
  <c r="AS45" i="58" s="1"/>
  <c r="BE45" i="58" s="1"/>
  <c r="AX47" i="58"/>
  <c r="AY47" i="58" s="1"/>
  <c r="BG47" i="58" s="1"/>
  <c r="BA47" i="58"/>
  <c r="BB47" i="58" s="1"/>
  <c r="BH47" i="58" s="1"/>
  <c r="AU47" i="58"/>
  <c r="AR48" i="58"/>
  <c r="AS48" i="58" s="1"/>
  <c r="BE48" i="58" s="1"/>
  <c r="BA48" i="58"/>
  <c r="BB48" i="58" s="1"/>
  <c r="BH48" i="58" s="1"/>
  <c r="BA45" i="22"/>
  <c r="BB45" i="22" s="1"/>
  <c r="BH45" i="22" s="1"/>
  <c r="AR45" i="22"/>
  <c r="AS45" i="22" s="1"/>
  <c r="BE45" i="22" s="1"/>
  <c r="AX45" i="22"/>
  <c r="AY45" i="22" s="1"/>
  <c r="BG45" i="22" s="1"/>
  <c r="AV15" i="62"/>
  <c r="BF15" i="62" s="1"/>
  <c r="AR11" i="62"/>
  <c r="AS11" i="62" s="1"/>
  <c r="BE11" i="62" s="1"/>
  <c r="AU11" i="62"/>
  <c r="AX11" i="62"/>
  <c r="AY11" i="62" s="1"/>
  <c r="BG11" i="62" s="1"/>
  <c r="AR16" i="61"/>
  <c r="AS16" i="61" s="1"/>
  <c r="BE16" i="61" s="1"/>
  <c r="AP16" i="61"/>
  <c r="BD16" i="61" s="1"/>
  <c r="AV12" i="61"/>
  <c r="BF12" i="61" s="1"/>
  <c r="AU12" i="61"/>
  <c r="AP12" i="61"/>
  <c r="BD12" i="61" s="1"/>
  <c r="AR12" i="61"/>
  <c r="AS12" i="61" s="1"/>
  <c r="BE12" i="61" s="1"/>
  <c r="BH12" i="59"/>
  <c r="BK12" i="59" s="1"/>
  <c r="BM12" i="59" s="1"/>
  <c r="BY12" i="59" s="1"/>
  <c r="BU12" i="59" s="1"/>
  <c r="BX12" i="59" s="1"/>
  <c r="O12" i="59" s="1"/>
  <c r="BC12" i="59"/>
  <c r="I12" i="59" s="1"/>
  <c r="AX12" i="59"/>
  <c r="AY12" i="59" s="1"/>
  <c r="BG12" i="59" s="1"/>
  <c r="AP12" i="59"/>
  <c r="BD12" i="59" s="1"/>
  <c r="AU18" i="59"/>
  <c r="BA18" i="59"/>
  <c r="BB18" i="59" s="1"/>
  <c r="BH18" i="59" s="1"/>
  <c r="AP18" i="59"/>
  <c r="BD18" i="59" s="1"/>
  <c r="AV18" i="59"/>
  <c r="BF18" i="59" s="1"/>
  <c r="AR18" i="59"/>
  <c r="AS18" i="59" s="1"/>
  <c r="BE18" i="59" s="1"/>
  <c r="AX18" i="59"/>
  <c r="AY18" i="59" s="1"/>
  <c r="BG18" i="59" s="1"/>
  <c r="AV12" i="59"/>
  <c r="BF12" i="59" s="1"/>
  <c r="AR12" i="59"/>
  <c r="AS12" i="59" s="1"/>
  <c r="BE12" i="59" s="1"/>
  <c r="BA9" i="58"/>
  <c r="BB9" i="58" s="1"/>
  <c r="AR9" i="58"/>
  <c r="AS9" i="58" s="1"/>
  <c r="BE9" i="58" s="1"/>
  <c r="AV9" i="58"/>
  <c r="BF9" i="58" s="1"/>
  <c r="AX9" i="58"/>
  <c r="AY9" i="58" s="1"/>
  <c r="BG9" i="58" s="1"/>
  <c r="AP9" i="58"/>
  <c r="BD9" i="58" s="1"/>
  <c r="AU9" i="58"/>
  <c r="BH16" i="62"/>
  <c r="BK16" i="62" s="1"/>
  <c r="BM16" i="62" s="1"/>
  <c r="BY16" i="62" s="1"/>
  <c r="BU16" i="62" s="1"/>
  <c r="BX16" i="62" s="1"/>
  <c r="O16" i="62" s="1"/>
  <c r="BC16" i="62"/>
  <c r="I16" i="62" s="1"/>
  <c r="BA14" i="62"/>
  <c r="BB14" i="62" s="1"/>
  <c r="AX14" i="62"/>
  <c r="AY14" i="62" s="1"/>
  <c r="BG14" i="62" s="1"/>
  <c r="AU14" i="62"/>
  <c r="AP14" i="62"/>
  <c r="BD14" i="62" s="1"/>
  <c r="AV14" i="62"/>
  <c r="BF14" i="62" s="1"/>
  <c r="AR14" i="62"/>
  <c r="AS14" i="62" s="1"/>
  <c r="BE14" i="62" s="1"/>
  <c r="BH15" i="62"/>
  <c r="BK15" i="62" s="1"/>
  <c r="BM15" i="62" s="1"/>
  <c r="BY15" i="62" s="1"/>
  <c r="BU15" i="62" s="1"/>
  <c r="BX15" i="62" s="1"/>
  <c r="O15" i="62" s="1"/>
  <c r="S15" i="62" s="1"/>
  <c r="V15" i="62" s="1"/>
  <c r="BC15" i="62"/>
  <c r="I15" i="62" s="1"/>
  <c r="AV16" i="61"/>
  <c r="BF16" i="61" s="1"/>
  <c r="BA16" i="61"/>
  <c r="BB16" i="61" s="1"/>
  <c r="BH16" i="61" s="1"/>
  <c r="BK16" i="61" s="1"/>
  <c r="BM16" i="61" s="1"/>
  <c r="BY16" i="61" s="1"/>
  <c r="BU16" i="61" s="1"/>
  <c r="BX16" i="61" s="1"/>
  <c r="O16" i="61" s="1"/>
  <c r="AX16" i="61"/>
  <c r="AY16" i="61" s="1"/>
  <c r="BG16" i="61" s="1"/>
  <c r="BA10" i="61"/>
  <c r="BB10" i="61" s="1"/>
  <c r="AX10" i="61"/>
  <c r="AY10" i="61" s="1"/>
  <c r="BG10" i="61" s="1"/>
  <c r="AR10" i="61"/>
  <c r="AS10" i="61" s="1"/>
  <c r="BE10" i="61" s="1"/>
  <c r="AU10" i="61"/>
  <c r="AP10" i="61"/>
  <c r="BD10" i="61" s="1"/>
  <c r="AV10" i="61"/>
  <c r="BF10" i="61" s="1"/>
  <c r="BA13" i="61"/>
  <c r="BB13" i="61" s="1"/>
  <c r="AR13" i="61"/>
  <c r="AS13" i="61" s="1"/>
  <c r="BE13" i="61" s="1"/>
  <c r="AX13" i="61"/>
  <c r="AY13" i="61" s="1"/>
  <c r="BG13" i="61" s="1"/>
  <c r="AU13" i="61"/>
  <c r="AP13" i="61"/>
  <c r="BD13" i="61" s="1"/>
  <c r="AV13" i="61"/>
  <c r="BF13" i="61" s="1"/>
  <c r="BA14" i="61"/>
  <c r="BB14" i="61" s="1"/>
  <c r="AX14" i="61"/>
  <c r="AY14" i="61" s="1"/>
  <c r="BG14" i="61" s="1"/>
  <c r="AR14" i="61"/>
  <c r="AS14" i="61" s="1"/>
  <c r="BE14" i="61" s="1"/>
  <c r="AU14" i="61"/>
  <c r="AP14" i="61"/>
  <c r="BD14" i="61" s="1"/>
  <c r="AV14" i="61"/>
  <c r="BF14" i="61" s="1"/>
  <c r="BA11" i="61"/>
  <c r="BB11" i="61" s="1"/>
  <c r="AX11" i="61"/>
  <c r="AY11" i="61" s="1"/>
  <c r="BG11" i="61" s="1"/>
  <c r="AU11" i="61"/>
  <c r="AP11" i="61"/>
  <c r="BD11" i="61" s="1"/>
  <c r="AV11" i="61"/>
  <c r="BF11" i="61" s="1"/>
  <c r="AR11" i="61"/>
  <c r="AS11" i="61" s="1"/>
  <c r="BE11" i="61" s="1"/>
  <c r="BH12" i="61"/>
  <c r="BK12" i="61" s="1"/>
  <c r="BM12" i="61" s="1"/>
  <c r="BY12" i="61" s="1"/>
  <c r="BU12" i="61" s="1"/>
  <c r="BX12" i="61" s="1"/>
  <c r="O12" i="61" s="1"/>
  <c r="BC12" i="61"/>
  <c r="I12" i="61" s="1"/>
  <c r="BA11" i="60"/>
  <c r="BB11" i="60" s="1"/>
  <c r="AU11" i="60"/>
  <c r="AP11" i="60"/>
  <c r="BD11" i="60" s="1"/>
  <c r="AV11" i="60"/>
  <c r="BF11" i="60" s="1"/>
  <c r="AR11" i="60"/>
  <c r="AS11" i="60" s="1"/>
  <c r="BE11" i="60" s="1"/>
  <c r="AX11" i="60"/>
  <c r="AY11" i="60" s="1"/>
  <c r="BG11" i="60" s="1"/>
  <c r="BA12" i="60"/>
  <c r="BB12" i="60" s="1"/>
  <c r="AX12" i="60"/>
  <c r="AY12" i="60" s="1"/>
  <c r="BG12" i="60" s="1"/>
  <c r="AU12" i="60"/>
  <c r="AP12" i="60"/>
  <c r="BD12" i="60" s="1"/>
  <c r="AV12" i="60"/>
  <c r="BF12" i="60" s="1"/>
  <c r="AR12" i="60"/>
  <c r="AS12" i="60" s="1"/>
  <c r="BE12" i="60" s="1"/>
  <c r="AR16" i="60"/>
  <c r="AS16" i="60" s="1"/>
  <c r="BE16" i="60" s="1"/>
  <c r="AX16" i="60"/>
  <c r="AY16" i="60" s="1"/>
  <c r="BG16" i="60" s="1"/>
  <c r="AU16" i="60"/>
  <c r="BA16" i="60"/>
  <c r="BB16" i="60" s="1"/>
  <c r="AP16" i="60"/>
  <c r="BD16" i="60" s="1"/>
  <c r="AV16" i="60"/>
  <c r="BF16" i="60" s="1"/>
  <c r="BH16" i="59"/>
  <c r="BK16" i="59" s="1"/>
  <c r="BM16" i="59" s="1"/>
  <c r="BY16" i="59" s="1"/>
  <c r="BU16" i="59" s="1"/>
  <c r="BX16" i="59" s="1"/>
  <c r="O16" i="59" s="1"/>
  <c r="R16" i="59" s="1"/>
  <c r="BC16" i="59"/>
  <c r="I16" i="59" s="1"/>
  <c r="AR16" i="59"/>
  <c r="AS16" i="59" s="1"/>
  <c r="BE16" i="59" s="1"/>
  <c r="AX16" i="59"/>
  <c r="AY16" i="59" s="1"/>
  <c r="BG16" i="59" s="1"/>
  <c r="AU16" i="59"/>
  <c r="AV16" i="59"/>
  <c r="BF16" i="59" s="1"/>
  <c r="AP16" i="59"/>
  <c r="BD16" i="59" s="1"/>
  <c r="BA10" i="59"/>
  <c r="BB10" i="59" s="1"/>
  <c r="AR10" i="59"/>
  <c r="AS10" i="59" s="1"/>
  <c r="BE10" i="59" s="1"/>
  <c r="AX10" i="59"/>
  <c r="AY10" i="59" s="1"/>
  <c r="BG10" i="59" s="1"/>
  <c r="AU10" i="59"/>
  <c r="AP10" i="59"/>
  <c r="BD10" i="59" s="1"/>
  <c r="AV10" i="59"/>
  <c r="BF10" i="59" s="1"/>
  <c r="BA11" i="59"/>
  <c r="BB11" i="59" s="1"/>
  <c r="AX11" i="59"/>
  <c r="AY11" i="59" s="1"/>
  <c r="BG11" i="59" s="1"/>
  <c r="AR11" i="59"/>
  <c r="AS11" i="59" s="1"/>
  <c r="BE11" i="59" s="1"/>
  <c r="AU11" i="59"/>
  <c r="AP11" i="59"/>
  <c r="BD11" i="59" s="1"/>
  <c r="AV11" i="59"/>
  <c r="BF11" i="59" s="1"/>
  <c r="BH14" i="59"/>
  <c r="BK14" i="59" s="1"/>
  <c r="BM14" i="59" s="1"/>
  <c r="BY14" i="59" s="1"/>
  <c r="BU14" i="59" s="1"/>
  <c r="BX14" i="59" s="1"/>
  <c r="O14" i="59" s="1"/>
  <c r="R14" i="59" s="1"/>
  <c r="BC14" i="59"/>
  <c r="I14" i="59" s="1"/>
  <c r="BA15" i="59"/>
  <c r="BB15" i="59" s="1"/>
  <c r="AV15" i="59"/>
  <c r="BF15" i="59" s="1"/>
  <c r="AR15" i="59"/>
  <c r="AS15" i="59" s="1"/>
  <c r="BE15" i="59" s="1"/>
  <c r="AX15" i="59"/>
  <c r="AY15" i="59" s="1"/>
  <c r="BG15" i="59" s="1"/>
  <c r="AU15" i="59"/>
  <c r="AP15" i="59"/>
  <c r="BD15" i="59" s="1"/>
  <c r="BH16" i="58"/>
  <c r="BK16" i="58" s="1"/>
  <c r="BM16" i="58" s="1"/>
  <c r="BY16" i="58" s="1"/>
  <c r="BU16" i="58" s="1"/>
  <c r="BX16" i="58" s="1"/>
  <c r="O16" i="58" s="1"/>
  <c r="BC16" i="58"/>
  <c r="I16" i="58" s="1"/>
  <c r="BA11" i="22"/>
  <c r="BB11" i="22" s="1"/>
  <c r="AP11" i="22"/>
  <c r="BD11" i="22" s="1"/>
  <c r="AR11" i="22"/>
  <c r="AS11" i="22" s="1"/>
  <c r="BE11" i="22" s="1"/>
  <c r="AU11" i="22"/>
  <c r="AX11" i="22"/>
  <c r="AY11" i="22" s="1"/>
  <c r="BG11" i="22" s="1"/>
  <c r="AV11" i="22"/>
  <c r="BF11" i="22" s="1"/>
  <c r="BA14" i="22"/>
  <c r="BB14" i="22" s="1"/>
  <c r="AU14" i="22"/>
  <c r="AP14" i="22"/>
  <c r="BD14" i="22" s="1"/>
  <c r="AX14" i="22"/>
  <c r="AY14" i="22" s="1"/>
  <c r="BG14" i="22" s="1"/>
  <c r="AR14" i="22"/>
  <c r="AS14" i="22" s="1"/>
  <c r="BE14" i="22" s="1"/>
  <c r="AV14" i="22"/>
  <c r="BF14" i="22" s="1"/>
  <c r="BA11" i="58"/>
  <c r="BB11" i="58" s="1"/>
  <c r="AU11" i="58"/>
  <c r="AP11" i="58"/>
  <c r="BD11" i="58" s="1"/>
  <c r="AV11" i="58"/>
  <c r="BF11" i="58" s="1"/>
  <c r="AR11" i="58"/>
  <c r="AS11" i="58" s="1"/>
  <c r="BE11" i="58" s="1"/>
  <c r="AX11" i="58"/>
  <c r="AY11" i="58" s="1"/>
  <c r="BG11" i="58" s="1"/>
  <c r="BH10" i="58"/>
  <c r="BK10" i="58" s="1"/>
  <c r="BM10" i="58" s="1"/>
  <c r="BY10" i="58" s="1"/>
  <c r="BU10" i="58" s="1"/>
  <c r="BX10" i="58" s="1"/>
  <c r="O10" i="58" s="1"/>
  <c r="BA14" i="58"/>
  <c r="BB14" i="58" s="1"/>
  <c r="AX14" i="58"/>
  <c r="AY14" i="58" s="1"/>
  <c r="BG14" i="58" s="1"/>
  <c r="AU14" i="58"/>
  <c r="AP14" i="58"/>
  <c r="BD14" i="58" s="1"/>
  <c r="AV14" i="58"/>
  <c r="BF14" i="58" s="1"/>
  <c r="AR14" i="58"/>
  <c r="AS14" i="58" s="1"/>
  <c r="BE14" i="58" s="1"/>
  <c r="BA17" i="22"/>
  <c r="BB17" i="22" s="1"/>
  <c r="AV17" i="22"/>
  <c r="BF17" i="22" s="1"/>
  <c r="AU17" i="22"/>
  <c r="AR17" i="22"/>
  <c r="AS17" i="22" s="1"/>
  <c r="BE17" i="22" s="1"/>
  <c r="AX17" i="22"/>
  <c r="AY17" i="22" s="1"/>
  <c r="BG17" i="22" s="1"/>
  <c r="AP17" i="22"/>
  <c r="BD17" i="22" s="1"/>
  <c r="BA16" i="22"/>
  <c r="BB16" i="22" s="1"/>
  <c r="AR16" i="22"/>
  <c r="AS16" i="22" s="1"/>
  <c r="BE16" i="22" s="1"/>
  <c r="AP16" i="22"/>
  <c r="BD16" i="22" s="1"/>
  <c r="AU16" i="22"/>
  <c r="AV16" i="22"/>
  <c r="BF16" i="22" s="1"/>
  <c r="AX16" i="22"/>
  <c r="AY16" i="22" s="1"/>
  <c r="BG16" i="22" s="1"/>
  <c r="BA15" i="22"/>
  <c r="BB15" i="22" s="1"/>
  <c r="AR15" i="22"/>
  <c r="AS15" i="22" s="1"/>
  <c r="BE15" i="22" s="1"/>
  <c r="AV15" i="22"/>
  <c r="BF15" i="22" s="1"/>
  <c r="AP15" i="22"/>
  <c r="BD15" i="22" s="1"/>
  <c r="AU15" i="22"/>
  <c r="AX15" i="22"/>
  <c r="AY15" i="22" s="1"/>
  <c r="BG15" i="22" s="1"/>
  <c r="BA13" i="22"/>
  <c r="BB13" i="22" s="1"/>
  <c r="AR13" i="22"/>
  <c r="AS13" i="22" s="1"/>
  <c r="BE13" i="22" s="1"/>
  <c r="AV13" i="22"/>
  <c r="BF13" i="22" s="1"/>
  <c r="AU13" i="22"/>
  <c r="AX13" i="22"/>
  <c r="AY13" i="22" s="1"/>
  <c r="BG13" i="22" s="1"/>
  <c r="AP13" i="22"/>
  <c r="BD13" i="22" s="1"/>
  <c r="BA12" i="22"/>
  <c r="BB12" i="22" s="1"/>
  <c r="AR12" i="22"/>
  <c r="AS12" i="22" s="1"/>
  <c r="BE12" i="22" s="1"/>
  <c r="AV12" i="22"/>
  <c r="BF12" i="22" s="1"/>
  <c r="AX12" i="22"/>
  <c r="AY12" i="22" s="1"/>
  <c r="BG12" i="22" s="1"/>
  <c r="AU12" i="22"/>
  <c r="AP12" i="22"/>
  <c r="BD12" i="22" s="1"/>
  <c r="Y49" i="22"/>
  <c r="W49" i="22"/>
  <c r="X49" i="22"/>
  <c r="W27" i="59"/>
  <c r="X27" i="59"/>
  <c r="Y27" i="59"/>
  <c r="X24" i="59"/>
  <c r="Y24" i="59"/>
  <c r="W24" i="59"/>
  <c r="Z24" i="59" s="1"/>
  <c r="Y26" i="59"/>
  <c r="W26" i="59"/>
  <c r="X26" i="59"/>
  <c r="X30" i="58"/>
  <c r="Y30" i="58"/>
  <c r="W30" i="58"/>
  <c r="W29" i="58"/>
  <c r="X29" i="58"/>
  <c r="Y29" i="58"/>
  <c r="Y36" i="58"/>
  <c r="X36" i="58"/>
  <c r="W36" i="58"/>
  <c r="W31" i="61"/>
  <c r="X31" i="61"/>
  <c r="Y31" i="61"/>
  <c r="Y27" i="62"/>
  <c r="X27" i="62"/>
  <c r="W27" i="62"/>
  <c r="Z36" i="58"/>
  <c r="W38" i="59"/>
  <c r="X38" i="59"/>
  <c r="Y38" i="59"/>
  <c r="Y28" i="60"/>
  <c r="X28" i="60"/>
  <c r="Y36" i="60"/>
  <c r="X36" i="60"/>
  <c r="Z36" i="60" s="1"/>
  <c r="Y21" i="61"/>
  <c r="W21" i="61"/>
  <c r="X21" i="61"/>
  <c r="W25" i="62"/>
  <c r="X25" i="62"/>
  <c r="Y25" i="62"/>
  <c r="Z25" i="62" s="1"/>
  <c r="W43" i="62"/>
  <c r="X43" i="62"/>
  <c r="Y43" i="62"/>
  <c r="W40" i="61"/>
  <c r="X40" i="61"/>
  <c r="Y40" i="61"/>
  <c r="W40" i="58"/>
  <c r="X40" i="58"/>
  <c r="Y40" i="58"/>
  <c r="Z40" i="58" s="1"/>
  <c r="W23" i="61"/>
  <c r="X23" i="61"/>
  <c r="Y23" i="61"/>
  <c r="X42" i="60"/>
  <c r="Y42" i="60"/>
  <c r="Y44" i="58"/>
  <c r="W44" i="58"/>
  <c r="X44" i="58"/>
  <c r="Y26" i="60"/>
  <c r="X26" i="60"/>
  <c r="Z26" i="60" s="1"/>
  <c r="X19" i="60"/>
  <c r="Y19" i="60"/>
  <c r="W42" i="58"/>
  <c r="X42" i="58"/>
  <c r="Y42" i="58"/>
  <c r="X29" i="61"/>
  <c r="Y29" i="61"/>
  <c r="W29" i="61"/>
  <c r="W48" i="61"/>
  <c r="X48" i="61"/>
  <c r="Y48" i="61"/>
  <c r="W48" i="62"/>
  <c r="X48" i="62"/>
  <c r="Y48" i="62"/>
  <c r="W31" i="59"/>
  <c r="Y31" i="59"/>
  <c r="X31" i="59"/>
  <c r="Z31" i="59" s="1"/>
  <c r="X25" i="60"/>
  <c r="Y25" i="60"/>
  <c r="Z25" i="60" s="1"/>
  <c r="W27" i="61"/>
  <c r="Y27" i="61"/>
  <c r="X27" i="61"/>
  <c r="Y23" i="62"/>
  <c r="W23" i="62"/>
  <c r="X23" i="62"/>
  <c r="W35" i="62"/>
  <c r="X35" i="62"/>
  <c r="Y35" i="62"/>
  <c r="X34" i="60"/>
  <c r="Y34" i="60"/>
  <c r="Z34" i="60" s="1"/>
  <c r="W23" i="59"/>
  <c r="X23" i="59"/>
  <c r="Y23" i="59"/>
  <c r="Y24" i="60"/>
  <c r="X24" i="60"/>
  <c r="W19" i="58"/>
  <c r="X19" i="58"/>
  <c r="Y19" i="58"/>
  <c r="Z19" i="58" s="1"/>
  <c r="X35" i="60"/>
  <c r="Y35" i="60"/>
  <c r="W28" i="62"/>
  <c r="X28" i="62"/>
  <c r="Y28" i="62"/>
  <c r="X40" i="60"/>
  <c r="Y40" i="60"/>
  <c r="W28" i="61"/>
  <c r="Y28" i="61"/>
  <c r="X28" i="61"/>
  <c r="W24" i="62"/>
  <c r="Y24" i="62"/>
  <c r="X24" i="62"/>
  <c r="Z24" i="62" s="1"/>
  <c r="Y41" i="61"/>
  <c r="W41" i="61"/>
  <c r="X41" i="61"/>
  <c r="Y26" i="62"/>
  <c r="W26" i="62"/>
  <c r="X26" i="62"/>
  <c r="Z26" i="62" s="1"/>
  <c r="W18" i="62"/>
  <c r="X18" i="62"/>
  <c r="Y18" i="62"/>
  <c r="BA10" i="22"/>
  <c r="BB10" i="22" s="1"/>
  <c r="AV10" i="22"/>
  <c r="BF10" i="22" s="1"/>
  <c r="AP10" i="22"/>
  <c r="BD10" i="22" s="1"/>
  <c r="AX10" i="22"/>
  <c r="AY10" i="22" s="1"/>
  <c r="BG10" i="22" s="1"/>
  <c r="AR10" i="22"/>
  <c r="AS10" i="22" s="1"/>
  <c r="BE10" i="22" s="1"/>
  <c r="AU10" i="22"/>
  <c r="Q17" i="59"/>
  <c r="R17" i="59"/>
  <c r="U17" i="59"/>
  <c r="P17" i="59"/>
  <c r="S17" i="59"/>
  <c r="V17" i="59" s="1"/>
  <c r="AE17" i="59"/>
  <c r="W19" i="59"/>
  <c r="X19" i="59"/>
  <c r="Y19" i="59"/>
  <c r="R30" i="59"/>
  <c r="S30" i="59"/>
  <c r="V30" i="59" s="1"/>
  <c r="P30" i="59"/>
  <c r="Q30" i="59"/>
  <c r="U30" i="59"/>
  <c r="AE30" i="59"/>
  <c r="Q32" i="60"/>
  <c r="S32" i="60"/>
  <c r="V32" i="60" s="1"/>
  <c r="W32" i="60" s="1"/>
  <c r="U32" i="60"/>
  <c r="P32" i="60"/>
  <c r="R32" i="60"/>
  <c r="AE32" i="60"/>
  <c r="K195" i="24"/>
  <c r="Q31" i="58"/>
  <c r="R31" i="58"/>
  <c r="U31" i="58"/>
  <c r="P31" i="58"/>
  <c r="S31" i="58"/>
  <c r="V31" i="58" s="1"/>
  <c r="AE31" i="58"/>
  <c r="X46" i="58"/>
  <c r="Y46" i="58"/>
  <c r="W46" i="58"/>
  <c r="Q41" i="60"/>
  <c r="S41" i="60"/>
  <c r="U41" i="60"/>
  <c r="V41" i="60"/>
  <c r="W41" i="60" s="1"/>
  <c r="P41" i="60"/>
  <c r="R41" i="60"/>
  <c r="AE41" i="60"/>
  <c r="U41" i="62"/>
  <c r="P41" i="62"/>
  <c r="Q41" i="62"/>
  <c r="R41" i="62"/>
  <c r="S41" i="62"/>
  <c r="V41" i="62" s="1"/>
  <c r="AE41" i="62"/>
  <c r="W30" i="62"/>
  <c r="X30" i="62"/>
  <c r="Y30" i="62"/>
  <c r="AD51" i="58"/>
  <c r="Y40" i="59"/>
  <c r="W40" i="59"/>
  <c r="X40" i="59"/>
  <c r="E15" i="3"/>
  <c r="Q110" i="24"/>
  <c r="AD56" i="22"/>
  <c r="W22" i="59"/>
  <c r="X22" i="59"/>
  <c r="Y22" i="59"/>
  <c r="X18" i="58"/>
  <c r="W18" i="58"/>
  <c r="Y18" i="58"/>
  <c r="X33" i="58"/>
  <c r="Y33" i="58"/>
  <c r="W33" i="58"/>
  <c r="X38" i="60"/>
  <c r="Y38" i="60"/>
  <c r="W43" i="58"/>
  <c r="X43" i="58"/>
  <c r="Y43" i="58"/>
  <c r="P39" i="60"/>
  <c r="S39" i="60"/>
  <c r="V39" i="60" s="1"/>
  <c r="W39" i="60" s="1"/>
  <c r="Q39" i="60"/>
  <c r="R39" i="60"/>
  <c r="U39" i="60"/>
  <c r="AE39" i="60"/>
  <c r="W34" i="61"/>
  <c r="Y34" i="61"/>
  <c r="X34" i="61"/>
  <c r="W25" i="61"/>
  <c r="X25" i="61"/>
  <c r="Y25" i="61"/>
  <c r="Z29" i="61"/>
  <c r="R46" i="61"/>
  <c r="S46" i="61"/>
  <c r="U46" i="61"/>
  <c r="V46" i="61"/>
  <c r="P46" i="61"/>
  <c r="Q46" i="61"/>
  <c r="AE46" i="61"/>
  <c r="AU32" i="62"/>
  <c r="AX32" i="62"/>
  <c r="AY32" i="62" s="1"/>
  <c r="BG32" i="62" s="1"/>
  <c r="BA32" i="62"/>
  <c r="BB32" i="62" s="1"/>
  <c r="BH32" i="62" s="1"/>
  <c r="AR32" i="62"/>
  <c r="AS32" i="62" s="1"/>
  <c r="BE32" i="62" s="1"/>
  <c r="AV32" i="62"/>
  <c r="BF32" i="62" s="1"/>
  <c r="AP32" i="62"/>
  <c r="BD32" i="62" s="1"/>
  <c r="W31" i="62"/>
  <c r="X31" i="62"/>
  <c r="Y31" i="62"/>
  <c r="W39" i="62"/>
  <c r="X39" i="62"/>
  <c r="Y39" i="62"/>
  <c r="U45" i="62"/>
  <c r="P45" i="62"/>
  <c r="Q45" i="62"/>
  <c r="R45" i="62"/>
  <c r="S45" i="62"/>
  <c r="V45" i="62" s="1"/>
  <c r="AE45" i="62"/>
  <c r="Q46" i="22"/>
  <c r="S46" i="22"/>
  <c r="V46" i="22" s="1"/>
  <c r="P46" i="22"/>
  <c r="R46" i="22"/>
  <c r="U46" i="22"/>
  <c r="AE46" i="22"/>
  <c r="Q25" i="59"/>
  <c r="R25" i="59"/>
  <c r="U25" i="59"/>
  <c r="P25" i="59"/>
  <c r="S25" i="59"/>
  <c r="V25" i="59" s="1"/>
  <c r="AE25" i="59"/>
  <c r="S27" i="58"/>
  <c r="P27" i="58"/>
  <c r="U27" i="58"/>
  <c r="V27" i="58"/>
  <c r="R27" i="58"/>
  <c r="Q27" i="58"/>
  <c r="AE27" i="58"/>
  <c r="X25" i="58"/>
  <c r="Y25" i="58"/>
  <c r="W25" i="58"/>
  <c r="AR29" i="62"/>
  <c r="AS29" i="62" s="1"/>
  <c r="BE29" i="62" s="1"/>
  <c r="AX29" i="62"/>
  <c r="AY29" i="62" s="1"/>
  <c r="BG29" i="62" s="1"/>
  <c r="AU29" i="62"/>
  <c r="AP29" i="62"/>
  <c r="BD29" i="62" s="1"/>
  <c r="BA29" i="62"/>
  <c r="BB29" i="62" s="1"/>
  <c r="BH29" i="62" s="1"/>
  <c r="AV29" i="62"/>
  <c r="BF29" i="62" s="1"/>
  <c r="R31" i="22"/>
  <c r="S31" i="22"/>
  <c r="V31" i="22" s="1"/>
  <c r="U31" i="22"/>
  <c r="P31" i="22"/>
  <c r="Q31" i="22"/>
  <c r="AE31" i="22"/>
  <c r="K8" i="66"/>
  <c r="Y48" i="59"/>
  <c r="W48" i="59"/>
  <c r="X48" i="59"/>
  <c r="Z48" i="59" s="1"/>
  <c r="Z26" i="59"/>
  <c r="X35" i="59"/>
  <c r="Y35" i="59"/>
  <c r="W35" i="59"/>
  <c r="Y33" i="59"/>
  <c r="W33" i="59"/>
  <c r="X33" i="59"/>
  <c r="BA38" i="22"/>
  <c r="BB38" i="22" s="1"/>
  <c r="AX38" i="22"/>
  <c r="AY38" i="22" s="1"/>
  <c r="BG38" i="22" s="1"/>
  <c r="AR38" i="22"/>
  <c r="AS38" i="22" s="1"/>
  <c r="BE38" i="22" s="1"/>
  <c r="AP38" i="22"/>
  <c r="BD38" i="22" s="1"/>
  <c r="AU38" i="22"/>
  <c r="AV38" i="22"/>
  <c r="BF38" i="22" s="1"/>
  <c r="BA37" i="22"/>
  <c r="BB37" i="22" s="1"/>
  <c r="AP37" i="22"/>
  <c r="BD37" i="22" s="1"/>
  <c r="AR37" i="22"/>
  <c r="AS37" i="22" s="1"/>
  <c r="BE37" i="22" s="1"/>
  <c r="AV37" i="22"/>
  <c r="BF37" i="22" s="1"/>
  <c r="AU37" i="22"/>
  <c r="AX37" i="22"/>
  <c r="AY37" i="22" s="1"/>
  <c r="BG37" i="22" s="1"/>
  <c r="U47" i="22"/>
  <c r="R47" i="22"/>
  <c r="S47" i="22"/>
  <c r="P47" i="22"/>
  <c r="Q47" i="22"/>
  <c r="V47" i="22"/>
  <c r="AE47" i="22"/>
  <c r="X20" i="59"/>
  <c r="Y20" i="59"/>
  <c r="W20" i="59"/>
  <c r="BA13" i="58"/>
  <c r="BB13" i="58" s="1"/>
  <c r="AU13" i="58"/>
  <c r="AX13" i="58"/>
  <c r="AY13" i="58" s="1"/>
  <c r="BG13" i="58" s="1"/>
  <c r="AV13" i="58"/>
  <c r="BF13" i="58" s="1"/>
  <c r="AP13" i="58"/>
  <c r="BD13" i="58" s="1"/>
  <c r="AR13" i="58"/>
  <c r="AS13" i="58" s="1"/>
  <c r="BE13" i="58" s="1"/>
  <c r="Q47" i="58"/>
  <c r="R47" i="58"/>
  <c r="U47" i="58"/>
  <c r="P47" i="58"/>
  <c r="S47" i="58"/>
  <c r="V47" i="58" s="1"/>
  <c r="AE47" i="58"/>
  <c r="Z23" i="59"/>
  <c r="BA15" i="58"/>
  <c r="BB15" i="58" s="1"/>
  <c r="AR15" i="58"/>
  <c r="AS15" i="58" s="1"/>
  <c r="BE15" i="58" s="1"/>
  <c r="AU15" i="58"/>
  <c r="AV15" i="58"/>
  <c r="BF15" i="58" s="1"/>
  <c r="AX15" i="58"/>
  <c r="AY15" i="58" s="1"/>
  <c r="BG15" i="58" s="1"/>
  <c r="AP15" i="58"/>
  <c r="BD15" i="58" s="1"/>
  <c r="U39" i="58"/>
  <c r="Q39" i="58"/>
  <c r="R39" i="58"/>
  <c r="S39" i="58"/>
  <c r="V39" i="58" s="1"/>
  <c r="P39" i="58"/>
  <c r="AE39" i="58"/>
  <c r="Z25" i="58"/>
  <c r="Y28" i="58"/>
  <c r="X28" i="58"/>
  <c r="W28" i="58"/>
  <c r="Z28" i="58" s="1"/>
  <c r="X20" i="60"/>
  <c r="Y20" i="60"/>
  <c r="P48" i="60"/>
  <c r="S48" i="60"/>
  <c r="V48" i="60" s="1"/>
  <c r="W48" i="60" s="1"/>
  <c r="Q48" i="60"/>
  <c r="R48" i="60"/>
  <c r="U48" i="60"/>
  <c r="AE48" i="60"/>
  <c r="Y33" i="61"/>
  <c r="W33" i="61"/>
  <c r="X33" i="61"/>
  <c r="Z21" i="61"/>
  <c r="BA10" i="62"/>
  <c r="BB10" i="62" s="1"/>
  <c r="AP10" i="62"/>
  <c r="BD10" i="62" s="1"/>
  <c r="AR10" i="62"/>
  <c r="AS10" i="62" s="1"/>
  <c r="BE10" i="62" s="1"/>
  <c r="AX10" i="62"/>
  <c r="AY10" i="62" s="1"/>
  <c r="BG10" i="62" s="1"/>
  <c r="AV10" i="62"/>
  <c r="BF10" i="62" s="1"/>
  <c r="AU10" i="62"/>
  <c r="Z48" i="61"/>
  <c r="AR32" i="61"/>
  <c r="AS32" i="61" s="1"/>
  <c r="BE32" i="61" s="1"/>
  <c r="AP32" i="61"/>
  <c r="BD32" i="61" s="1"/>
  <c r="BA32" i="61"/>
  <c r="BB32" i="61" s="1"/>
  <c r="BH32" i="61" s="1"/>
  <c r="AV32" i="61"/>
  <c r="BF32" i="61" s="1"/>
  <c r="AU32" i="61"/>
  <c r="AX32" i="61"/>
  <c r="AY32" i="61" s="1"/>
  <c r="BG32" i="61" s="1"/>
  <c r="P38" i="62"/>
  <c r="Q38" i="62"/>
  <c r="R38" i="62"/>
  <c r="S38" i="62"/>
  <c r="U38" i="62"/>
  <c r="V38" i="62"/>
  <c r="AE38" i="62"/>
  <c r="Z40" i="61"/>
  <c r="P47" i="62"/>
  <c r="Q47" i="62"/>
  <c r="R47" i="62"/>
  <c r="S47" i="62"/>
  <c r="V47" i="62" s="1"/>
  <c r="U47" i="62"/>
  <c r="AE47" i="62"/>
  <c r="Z18" i="62"/>
  <c r="AD51" i="61"/>
  <c r="Y44" i="59"/>
  <c r="W44" i="59"/>
  <c r="X44" i="59"/>
  <c r="X43" i="60"/>
  <c r="Y43" i="60"/>
  <c r="X21" i="60"/>
  <c r="Y21" i="60"/>
  <c r="R35" i="22"/>
  <c r="P35" i="22"/>
  <c r="Q35" i="22"/>
  <c r="S35" i="22"/>
  <c r="V35" i="22" s="1"/>
  <c r="U35" i="22"/>
  <c r="AE35" i="22"/>
  <c r="K13" i="66"/>
  <c r="W24" i="58"/>
  <c r="X24" i="58"/>
  <c r="Y24" i="58"/>
  <c r="BA39" i="22"/>
  <c r="BB39" i="22" s="1"/>
  <c r="AU39" i="22"/>
  <c r="AP39" i="22"/>
  <c r="BD39" i="22" s="1"/>
  <c r="AR39" i="22"/>
  <c r="AS39" i="22" s="1"/>
  <c r="BE39" i="22" s="1"/>
  <c r="AV39" i="22"/>
  <c r="BF39" i="22" s="1"/>
  <c r="AX39" i="22"/>
  <c r="AY39" i="22" s="1"/>
  <c r="BG39" i="22" s="1"/>
  <c r="BA44" i="22"/>
  <c r="BB44" i="22" s="1"/>
  <c r="AX44" i="22"/>
  <c r="AY44" i="22" s="1"/>
  <c r="BG44" i="22" s="1"/>
  <c r="AR44" i="22"/>
  <c r="AS44" i="22" s="1"/>
  <c r="BE44" i="22" s="1"/>
  <c r="AP44" i="22"/>
  <c r="BD44" i="22" s="1"/>
  <c r="AU44" i="22"/>
  <c r="AV44" i="22"/>
  <c r="BF44" i="22" s="1"/>
  <c r="BA13" i="59"/>
  <c r="BB13" i="59" s="1"/>
  <c r="AU13" i="59"/>
  <c r="AX13" i="59"/>
  <c r="AY13" i="59" s="1"/>
  <c r="BG13" i="59" s="1"/>
  <c r="AV13" i="59"/>
  <c r="BF13" i="59" s="1"/>
  <c r="AR13" i="59"/>
  <c r="AS13" i="59" s="1"/>
  <c r="BE13" i="59" s="1"/>
  <c r="AP13" i="59"/>
  <c r="BD13" i="59" s="1"/>
  <c r="Z33" i="59"/>
  <c r="AI56" i="22"/>
  <c r="BA13" i="60"/>
  <c r="BB13" i="60" s="1"/>
  <c r="AP13" i="60"/>
  <c r="BD13" i="60" s="1"/>
  <c r="AV13" i="60"/>
  <c r="BF13" i="60" s="1"/>
  <c r="AU13" i="60"/>
  <c r="AR13" i="60"/>
  <c r="AS13" i="60" s="1"/>
  <c r="BE13" i="60" s="1"/>
  <c r="AX13" i="60"/>
  <c r="AY13" i="60" s="1"/>
  <c r="BG13" i="60" s="1"/>
  <c r="BA14" i="60"/>
  <c r="BB14" i="60" s="1"/>
  <c r="AX14" i="60"/>
  <c r="AY14" i="60" s="1"/>
  <c r="BG14" i="60" s="1"/>
  <c r="AR14" i="60"/>
  <c r="AS14" i="60" s="1"/>
  <c r="BE14" i="60" s="1"/>
  <c r="AV14" i="60"/>
  <c r="BF14" i="60" s="1"/>
  <c r="AU14" i="60"/>
  <c r="AP14" i="60"/>
  <c r="BD14" i="60" s="1"/>
  <c r="R18" i="60"/>
  <c r="S18" i="60"/>
  <c r="V18" i="60" s="1"/>
  <c r="W18" i="60" s="1"/>
  <c r="P18" i="60"/>
  <c r="Q18" i="60"/>
  <c r="U18" i="60"/>
  <c r="AE18" i="60"/>
  <c r="Z46" i="58"/>
  <c r="Z28" i="60"/>
  <c r="Q44" i="60"/>
  <c r="P44" i="60"/>
  <c r="S44" i="60"/>
  <c r="V44" i="60" s="1"/>
  <c r="W44" i="60" s="1"/>
  <c r="U44" i="60"/>
  <c r="R44" i="60"/>
  <c r="AE44" i="60"/>
  <c r="Y46" i="60"/>
  <c r="X46" i="60"/>
  <c r="Z46" i="60" s="1"/>
  <c r="S45" i="60"/>
  <c r="V45" i="60"/>
  <c r="W45" i="60" s="1"/>
  <c r="P45" i="60"/>
  <c r="Q45" i="60"/>
  <c r="R45" i="60"/>
  <c r="U45" i="60"/>
  <c r="AE45" i="60"/>
  <c r="X38" i="58"/>
  <c r="Y38" i="58"/>
  <c r="W38" i="58"/>
  <c r="Z38" i="58" s="1"/>
  <c r="Z44" i="58"/>
  <c r="R26" i="61"/>
  <c r="U26" i="61"/>
  <c r="S26" i="61"/>
  <c r="V26" i="61" s="1"/>
  <c r="P26" i="61"/>
  <c r="Q26" i="61"/>
  <c r="AE26" i="61"/>
  <c r="Z31" i="61"/>
  <c r="W22" i="62"/>
  <c r="Y22" i="62"/>
  <c r="X22" i="62"/>
  <c r="P46" i="62"/>
  <c r="Q46" i="62"/>
  <c r="R46" i="62"/>
  <c r="S46" i="62"/>
  <c r="U46" i="62"/>
  <c r="V46" i="62"/>
  <c r="AE46" i="62"/>
  <c r="W32" i="61"/>
  <c r="X32" i="61"/>
  <c r="Y32" i="61"/>
  <c r="Q21" i="62"/>
  <c r="R21" i="62"/>
  <c r="S21" i="62"/>
  <c r="V21" i="62" s="1"/>
  <c r="P21" i="62"/>
  <c r="U21" i="62"/>
  <c r="AE21" i="62"/>
  <c r="P36" i="62"/>
  <c r="Q36" i="62"/>
  <c r="R36" i="62"/>
  <c r="S36" i="62"/>
  <c r="V36" i="62" s="1"/>
  <c r="U36" i="62"/>
  <c r="AE36" i="62"/>
  <c r="X24" i="61"/>
  <c r="Y24" i="61"/>
  <c r="W24" i="61"/>
  <c r="Z27" i="62"/>
  <c r="AO69" i="22"/>
  <c r="Z19" i="59"/>
  <c r="R45" i="58"/>
  <c r="S45" i="58"/>
  <c r="V45" i="58" s="1"/>
  <c r="P45" i="58"/>
  <c r="Q45" i="58"/>
  <c r="U45" i="58"/>
  <c r="AE45" i="58"/>
  <c r="U37" i="62"/>
  <c r="P37" i="62"/>
  <c r="Q37" i="62"/>
  <c r="R37" i="62"/>
  <c r="S37" i="62"/>
  <c r="V37" i="62" s="1"/>
  <c r="AE37" i="62"/>
  <c r="W37" i="59"/>
  <c r="X37" i="59"/>
  <c r="Y37" i="59"/>
  <c r="R36" i="22"/>
  <c r="P36" i="22"/>
  <c r="U36" i="22"/>
  <c r="Q36" i="22"/>
  <c r="S36" i="22"/>
  <c r="V36" i="22" s="1"/>
  <c r="AE36" i="22"/>
  <c r="K14" i="66"/>
  <c r="BA9" i="59"/>
  <c r="BB9" i="59" s="1"/>
  <c r="AV9" i="59"/>
  <c r="BF9" i="59" s="1"/>
  <c r="AR9" i="59"/>
  <c r="AS9" i="59" s="1"/>
  <c r="BE9" i="59" s="1"/>
  <c r="AU9" i="59"/>
  <c r="AP9" i="59"/>
  <c r="BD9" i="59" s="1"/>
  <c r="AX9" i="59"/>
  <c r="AY9" i="59" s="1"/>
  <c r="BG9" i="59" s="1"/>
  <c r="R41" i="59"/>
  <c r="S41" i="59"/>
  <c r="V41" i="59" s="1"/>
  <c r="P41" i="59"/>
  <c r="Q41" i="59"/>
  <c r="U41" i="59"/>
  <c r="AE41" i="59"/>
  <c r="W46" i="59"/>
  <c r="X46" i="59"/>
  <c r="Y46" i="59"/>
  <c r="R21" i="58"/>
  <c r="S21" i="58"/>
  <c r="V21" i="58"/>
  <c r="U21" i="58"/>
  <c r="P21" i="58"/>
  <c r="Q21" i="58"/>
  <c r="AE21" i="58"/>
  <c r="R17" i="60"/>
  <c r="S17" i="60"/>
  <c r="V17" i="60" s="1"/>
  <c r="W17" i="60" s="1"/>
  <c r="P17" i="60"/>
  <c r="U17" i="60"/>
  <c r="Q17" i="60"/>
  <c r="AE17" i="60"/>
  <c r="U31" i="60"/>
  <c r="R31" i="60"/>
  <c r="Q31" i="60"/>
  <c r="P31" i="60"/>
  <c r="S31" i="60"/>
  <c r="V31" i="60" s="1"/>
  <c r="W31" i="60" s="1"/>
  <c r="AE31" i="60"/>
  <c r="Z18" i="58"/>
  <c r="Z24" i="60"/>
  <c r="S35" i="61"/>
  <c r="V35" i="61" s="1"/>
  <c r="P35" i="61"/>
  <c r="Q35" i="61"/>
  <c r="R35" i="61"/>
  <c r="U35" i="61"/>
  <c r="AE35" i="61"/>
  <c r="S19" i="62"/>
  <c r="U19" i="62"/>
  <c r="V19" i="62"/>
  <c r="P19" i="62"/>
  <c r="Q19" i="62"/>
  <c r="R19" i="62"/>
  <c r="AE19" i="62"/>
  <c r="BA13" i="62"/>
  <c r="BB13" i="62" s="1"/>
  <c r="AV13" i="62"/>
  <c r="BF13" i="62" s="1"/>
  <c r="AU13" i="62"/>
  <c r="AP13" i="62"/>
  <c r="BD13" i="62" s="1"/>
  <c r="AR13" i="62"/>
  <c r="AS13" i="62" s="1"/>
  <c r="BE13" i="62" s="1"/>
  <c r="AX13" i="62"/>
  <c r="AY13" i="62" s="1"/>
  <c r="BG13" i="62" s="1"/>
  <c r="P34" i="62"/>
  <c r="Q34" i="62"/>
  <c r="R34" i="62"/>
  <c r="S34" i="62"/>
  <c r="U34" i="62"/>
  <c r="V34" i="62"/>
  <c r="AE34" i="62"/>
  <c r="Q17" i="62"/>
  <c r="R17" i="62"/>
  <c r="S17" i="62"/>
  <c r="V17" i="62" s="1"/>
  <c r="P17" i="62"/>
  <c r="U17" i="62"/>
  <c r="AE17" i="62"/>
  <c r="Y20" i="62"/>
  <c r="W20" i="62"/>
  <c r="X20" i="62"/>
  <c r="X37" i="61"/>
  <c r="Y37" i="61"/>
  <c r="W37" i="61"/>
  <c r="Z37" i="61" s="1"/>
  <c r="X45" i="61"/>
  <c r="Y45" i="61"/>
  <c r="W45" i="61"/>
  <c r="Z45" i="61" s="1"/>
  <c r="P44" i="62"/>
  <c r="Q44" i="62"/>
  <c r="R44" i="62"/>
  <c r="S44" i="62"/>
  <c r="U44" i="62"/>
  <c r="V44" i="62"/>
  <c r="AE44" i="62"/>
  <c r="R18" i="59"/>
  <c r="S18" i="59"/>
  <c r="V18" i="59" s="1"/>
  <c r="U18" i="59"/>
  <c r="P18" i="59"/>
  <c r="Q18" i="59"/>
  <c r="AE18" i="59"/>
  <c r="X39" i="59"/>
  <c r="Y39" i="59"/>
  <c r="W39" i="59"/>
  <c r="Y18" i="61"/>
  <c r="W18" i="61"/>
  <c r="X18" i="61"/>
  <c r="Z18" i="61" s="1"/>
  <c r="BA40" i="22"/>
  <c r="BB40" i="22" s="1"/>
  <c r="AV40" i="22"/>
  <c r="BF40" i="22" s="1"/>
  <c r="AP40" i="22"/>
  <c r="BD40" i="22" s="1"/>
  <c r="AU40" i="22"/>
  <c r="AR40" i="22"/>
  <c r="AS40" i="22" s="1"/>
  <c r="BE40" i="22" s="1"/>
  <c r="AX40" i="22"/>
  <c r="AY40" i="22" s="1"/>
  <c r="BG40" i="22" s="1"/>
  <c r="Y48" i="22"/>
  <c r="W48" i="22"/>
  <c r="X48" i="22"/>
  <c r="U45" i="22"/>
  <c r="R45" i="22"/>
  <c r="Q45" i="22"/>
  <c r="S45" i="22"/>
  <c r="V45" i="22" s="1"/>
  <c r="AE45" i="22"/>
  <c r="P45" i="22"/>
  <c r="Y36" i="59"/>
  <c r="W36" i="59"/>
  <c r="X36" i="59"/>
  <c r="Z49" i="22"/>
  <c r="Z35" i="59"/>
  <c r="X47" i="59"/>
  <c r="Y47" i="59"/>
  <c r="W47" i="59"/>
  <c r="U20" i="58"/>
  <c r="Q20" i="58"/>
  <c r="R20" i="58"/>
  <c r="S20" i="58"/>
  <c r="V20" i="58" s="1"/>
  <c r="P20" i="58"/>
  <c r="AE20" i="58"/>
  <c r="W35" i="58"/>
  <c r="X35" i="58"/>
  <c r="Y35" i="58"/>
  <c r="BA10" i="60"/>
  <c r="BB10" i="60" s="1"/>
  <c r="AP10" i="60"/>
  <c r="BD10" i="60" s="1"/>
  <c r="AR10" i="60"/>
  <c r="AS10" i="60" s="1"/>
  <c r="BE10" i="60" s="1"/>
  <c r="AX10" i="60"/>
  <c r="AY10" i="60" s="1"/>
  <c r="BG10" i="60" s="1"/>
  <c r="AU10" i="60"/>
  <c r="AV10" i="60"/>
  <c r="BF10" i="60" s="1"/>
  <c r="R37" i="58"/>
  <c r="S37" i="58"/>
  <c r="V37" i="58" s="1"/>
  <c r="Q37" i="58"/>
  <c r="U37" i="58"/>
  <c r="P37" i="58"/>
  <c r="AE37" i="58"/>
  <c r="Q23" i="60"/>
  <c r="R23" i="60"/>
  <c r="U23" i="60"/>
  <c r="P23" i="60"/>
  <c r="S23" i="60"/>
  <c r="V23" i="60" s="1"/>
  <c r="W23" i="60" s="1"/>
  <c r="AE23" i="60"/>
  <c r="S33" i="60"/>
  <c r="V33" i="60" s="1"/>
  <c r="W33" i="60" s="1"/>
  <c r="Q33" i="60"/>
  <c r="U33" i="60"/>
  <c r="P33" i="60"/>
  <c r="R33" i="60"/>
  <c r="AE33" i="60"/>
  <c r="X32" i="59"/>
  <c r="Y32" i="59"/>
  <c r="W32" i="59"/>
  <c r="Z32" i="59" s="1"/>
  <c r="R34" i="58"/>
  <c r="S34" i="58"/>
  <c r="V34" i="58"/>
  <c r="U34" i="58"/>
  <c r="P34" i="58"/>
  <c r="Q34" i="58"/>
  <c r="AE34" i="58"/>
  <c r="X41" i="58"/>
  <c r="Y41" i="58"/>
  <c r="W41" i="58"/>
  <c r="Z41" i="58" s="1"/>
  <c r="Y47" i="60"/>
  <c r="X47" i="60"/>
  <c r="Z47" i="60" s="1"/>
  <c r="W48" i="58"/>
  <c r="X48" i="58"/>
  <c r="Y48" i="58"/>
  <c r="X22" i="60"/>
  <c r="Y22" i="60"/>
  <c r="Z22" i="60"/>
  <c r="BA15" i="61"/>
  <c r="BB15" i="61" s="1"/>
  <c r="AR15" i="61"/>
  <c r="AS15" i="61" s="1"/>
  <c r="BE15" i="61" s="1"/>
  <c r="AU15" i="61"/>
  <c r="AX15" i="61"/>
  <c r="AY15" i="61" s="1"/>
  <c r="BG15" i="61" s="1"/>
  <c r="AV15" i="61"/>
  <c r="BF15" i="61" s="1"/>
  <c r="AP15" i="61"/>
  <c r="BD15" i="61" s="1"/>
  <c r="X29" i="60"/>
  <c r="Y29" i="60"/>
  <c r="Z29" i="60"/>
  <c r="X22" i="58"/>
  <c r="Y22" i="58"/>
  <c r="W22" i="58"/>
  <c r="Z22" i="58" s="1"/>
  <c r="Z20" i="60"/>
  <c r="Z23" i="61"/>
  <c r="P36" i="61"/>
  <c r="Q36" i="61"/>
  <c r="S36" i="61"/>
  <c r="U36" i="61"/>
  <c r="V36" i="61"/>
  <c r="R36" i="61"/>
  <c r="AE36" i="61"/>
  <c r="Z25" i="61"/>
  <c r="Q42" i="61"/>
  <c r="R42" i="61"/>
  <c r="S42" i="61"/>
  <c r="V42" i="61" s="1"/>
  <c r="P42" i="61"/>
  <c r="U42" i="61"/>
  <c r="AE42" i="61"/>
  <c r="S43" i="61"/>
  <c r="V43" i="61" s="1"/>
  <c r="P43" i="61"/>
  <c r="Q43" i="61"/>
  <c r="R43" i="61"/>
  <c r="U43" i="61"/>
  <c r="AE43" i="61"/>
  <c r="P42" i="62"/>
  <c r="Q42" i="62"/>
  <c r="R42" i="62"/>
  <c r="S42" i="62"/>
  <c r="U42" i="62"/>
  <c r="V42" i="62"/>
  <c r="AE42" i="62"/>
  <c r="S29" i="62"/>
  <c r="R29" i="62"/>
  <c r="U29" i="62"/>
  <c r="V29" i="62"/>
  <c r="P29" i="62"/>
  <c r="Q29" i="62"/>
  <c r="AE29" i="62"/>
  <c r="P32" i="62"/>
  <c r="Q32" i="62"/>
  <c r="R32" i="62"/>
  <c r="S32" i="62"/>
  <c r="U32" i="62"/>
  <c r="V32" i="62"/>
  <c r="AE32" i="62"/>
  <c r="Z28" i="61"/>
  <c r="Z35" i="62"/>
  <c r="X43" i="59"/>
  <c r="Y43" i="59"/>
  <c r="W43" i="59"/>
  <c r="Z43" i="59" s="1"/>
  <c r="W45" i="59"/>
  <c r="X45" i="59"/>
  <c r="Y45" i="59"/>
  <c r="Z45" i="59" s="1"/>
  <c r="X27" i="60"/>
  <c r="Y27" i="60"/>
  <c r="AD51" i="59"/>
  <c r="U21" i="59"/>
  <c r="Q21" i="59"/>
  <c r="R21" i="59"/>
  <c r="P21" i="59"/>
  <c r="S21" i="59"/>
  <c r="V21" i="59" s="1"/>
  <c r="AE21" i="59"/>
  <c r="X28" i="59"/>
  <c r="W28" i="59"/>
  <c r="Y28" i="59"/>
  <c r="U23" i="58"/>
  <c r="Q23" i="58"/>
  <c r="R23" i="58"/>
  <c r="P23" i="58"/>
  <c r="S23" i="58"/>
  <c r="V23" i="58" s="1"/>
  <c r="AE23" i="58"/>
  <c r="I195" i="24"/>
  <c r="BA43" i="22"/>
  <c r="BB43" i="22" s="1"/>
  <c r="AR43" i="22"/>
  <c r="AS43" i="22" s="1"/>
  <c r="BE43" i="22" s="1"/>
  <c r="AU43" i="22"/>
  <c r="AP43" i="22"/>
  <c r="BD43" i="22" s="1"/>
  <c r="AX43" i="22"/>
  <c r="AY43" i="22" s="1"/>
  <c r="BG43" i="22" s="1"/>
  <c r="AV43" i="22"/>
  <c r="BF43" i="22" s="1"/>
  <c r="R34" i="59"/>
  <c r="Q34" i="59"/>
  <c r="S34" i="59"/>
  <c r="V34" i="59" s="1"/>
  <c r="P34" i="59"/>
  <c r="U34" i="59"/>
  <c r="AE34" i="59"/>
  <c r="BA41" i="22"/>
  <c r="BB41" i="22" s="1"/>
  <c r="AU41" i="22"/>
  <c r="AV41" i="22"/>
  <c r="BF41" i="22" s="1"/>
  <c r="AR41" i="22"/>
  <c r="AS41" i="22" s="1"/>
  <c r="BE41" i="22" s="1"/>
  <c r="AX41" i="22"/>
  <c r="AY41" i="22" s="1"/>
  <c r="BG41" i="22" s="1"/>
  <c r="AP41" i="22"/>
  <c r="BD41" i="22" s="1"/>
  <c r="W42" i="59"/>
  <c r="X42" i="59"/>
  <c r="Y42" i="59"/>
  <c r="BA15" i="60"/>
  <c r="BB15" i="60" s="1"/>
  <c r="AU15" i="60"/>
  <c r="AP15" i="60"/>
  <c r="BD15" i="60" s="1"/>
  <c r="AV15" i="60"/>
  <c r="BF15" i="60" s="1"/>
  <c r="AX15" i="60"/>
  <c r="AY15" i="60" s="1"/>
  <c r="BG15" i="60" s="1"/>
  <c r="AR15" i="60"/>
  <c r="AS15" i="60" s="1"/>
  <c r="BE15" i="60" s="1"/>
  <c r="P23" i="66"/>
  <c r="P23" i="67"/>
  <c r="D11" i="3"/>
  <c r="P23" i="64"/>
  <c r="P23" i="65"/>
  <c r="P23" i="42"/>
  <c r="Q46" i="24"/>
  <c r="R26" i="58"/>
  <c r="S26" i="58"/>
  <c r="V26" i="58" s="1"/>
  <c r="P26" i="58"/>
  <c r="U26" i="58"/>
  <c r="Q26" i="58"/>
  <c r="AE26" i="58"/>
  <c r="Y29" i="59"/>
  <c r="W29" i="59"/>
  <c r="X29" i="59"/>
  <c r="P22" i="61"/>
  <c r="Q22" i="61"/>
  <c r="U22" i="61"/>
  <c r="R22" i="61"/>
  <c r="S22" i="61"/>
  <c r="V22" i="61" s="1"/>
  <c r="AE22" i="61"/>
  <c r="W17" i="61"/>
  <c r="X17" i="61"/>
  <c r="Y17" i="61"/>
  <c r="X30" i="60"/>
  <c r="Y30" i="60"/>
  <c r="Z30" i="60" s="1"/>
  <c r="W32" i="58"/>
  <c r="X32" i="58"/>
  <c r="Y32" i="58"/>
  <c r="Z19" i="60"/>
  <c r="U20" i="61"/>
  <c r="P20" i="61"/>
  <c r="Q20" i="61"/>
  <c r="R20" i="61"/>
  <c r="S20" i="61"/>
  <c r="V20" i="61" s="1"/>
  <c r="AE20" i="61"/>
  <c r="W30" i="61"/>
  <c r="X30" i="61"/>
  <c r="Y30" i="61"/>
  <c r="W39" i="61"/>
  <c r="X39" i="61"/>
  <c r="Y39" i="61"/>
  <c r="Z42" i="60"/>
  <c r="R38" i="61"/>
  <c r="S38" i="61"/>
  <c r="U38" i="61"/>
  <c r="V38" i="61"/>
  <c r="P38" i="61"/>
  <c r="Q38" i="61"/>
  <c r="AE38" i="61"/>
  <c r="P44" i="61"/>
  <c r="Q44" i="61"/>
  <c r="S44" i="61"/>
  <c r="U44" i="61"/>
  <c r="V44" i="61"/>
  <c r="R44" i="61"/>
  <c r="AE44" i="61"/>
  <c r="W19" i="61"/>
  <c r="X19" i="61"/>
  <c r="Y19" i="61"/>
  <c r="U33" i="62"/>
  <c r="P33" i="62"/>
  <c r="Q33" i="62"/>
  <c r="R33" i="62"/>
  <c r="S33" i="62"/>
  <c r="V33" i="62" s="1"/>
  <c r="AE33" i="62"/>
  <c r="P40" i="62"/>
  <c r="Q40" i="62"/>
  <c r="R40" i="62"/>
  <c r="S40" i="62"/>
  <c r="U40" i="62"/>
  <c r="V40" i="62"/>
  <c r="AE40" i="62"/>
  <c r="AX38" i="61"/>
  <c r="AY38" i="61" s="1"/>
  <c r="BG38" i="61" s="1"/>
  <c r="AP38" i="61"/>
  <c r="BD38" i="61" s="1"/>
  <c r="AV38" i="61"/>
  <c r="BF38" i="61" s="1"/>
  <c r="AR38" i="61"/>
  <c r="AS38" i="61" s="1"/>
  <c r="BE38" i="61" s="1"/>
  <c r="BA38" i="61"/>
  <c r="BB38" i="61" s="1"/>
  <c r="BH38" i="61" s="1"/>
  <c r="AU38" i="61"/>
  <c r="Z32" i="61"/>
  <c r="W47" i="61"/>
  <c r="X47" i="61"/>
  <c r="Y47" i="61"/>
  <c r="X37" i="60"/>
  <c r="Y37" i="60"/>
  <c r="AD51" i="60"/>
  <c r="AI53" i="62"/>
  <c r="AI53" i="61"/>
  <c r="AI53" i="60"/>
  <c r="AI53" i="59"/>
  <c r="AI57" i="58"/>
  <c r="BC11" i="62" l="1"/>
  <c r="I11" i="62" s="1"/>
  <c r="P15" i="62"/>
  <c r="Q15" i="62"/>
  <c r="BH9" i="61"/>
  <c r="BK9" i="61" s="1"/>
  <c r="BM9" i="61" s="1"/>
  <c r="BY9" i="61" s="1"/>
  <c r="BU9" i="61" s="1"/>
  <c r="BX9" i="61" s="1"/>
  <c r="O9" i="61" s="1"/>
  <c r="BC9" i="61"/>
  <c r="I9" i="61" s="1"/>
  <c r="AE17" i="58"/>
  <c r="S17" i="58"/>
  <c r="V17" i="58" s="1"/>
  <c r="P17" i="58"/>
  <c r="U17" i="58"/>
  <c r="R17" i="58"/>
  <c r="AE15" i="62"/>
  <c r="R15" i="62"/>
  <c r="U15" i="62"/>
  <c r="BC9" i="60"/>
  <c r="I9" i="60" s="1"/>
  <c r="BH9" i="60"/>
  <c r="BK9" i="60" s="1"/>
  <c r="BM9" i="60" s="1"/>
  <c r="BY9" i="60" s="1"/>
  <c r="BU9" i="60" s="1"/>
  <c r="BX9" i="60" s="1"/>
  <c r="O9" i="60" s="1"/>
  <c r="U14" i="59"/>
  <c r="Q14" i="59"/>
  <c r="P14" i="59"/>
  <c r="S14" i="59"/>
  <c r="V14" i="59" s="1"/>
  <c r="X14" i="59" s="1"/>
  <c r="Q16" i="58"/>
  <c r="M195" i="24"/>
  <c r="Q185" i="24"/>
  <c r="O195" i="24"/>
  <c r="Q184" i="24"/>
  <c r="Q182" i="24"/>
  <c r="Z33" i="61"/>
  <c r="Z37" i="60"/>
  <c r="AJ37" i="60" s="1"/>
  <c r="Z47" i="61"/>
  <c r="AA47" i="61" s="1"/>
  <c r="Z19" i="61"/>
  <c r="AJ19" i="61" s="1"/>
  <c r="Z39" i="61"/>
  <c r="AA39" i="61" s="1"/>
  <c r="Z30" i="61"/>
  <c r="AA30" i="61" s="1"/>
  <c r="Z32" i="58"/>
  <c r="AJ32" i="58" s="1"/>
  <c r="Z17" i="61"/>
  <c r="AA17" i="61" s="1"/>
  <c r="Z29" i="59"/>
  <c r="AA29" i="59" s="1"/>
  <c r="Z42" i="59"/>
  <c r="AJ42" i="59" s="1"/>
  <c r="Z28" i="59"/>
  <c r="AJ28" i="59" s="1"/>
  <c r="Z27" i="60"/>
  <c r="AJ27" i="60" s="1"/>
  <c r="Z48" i="58"/>
  <c r="AA48" i="58" s="1"/>
  <c r="Z35" i="58"/>
  <c r="AJ35" i="58" s="1"/>
  <c r="Z47" i="59"/>
  <c r="AJ47" i="59" s="1"/>
  <c r="Z36" i="59"/>
  <c r="AJ36" i="59" s="1"/>
  <c r="Z48" i="22"/>
  <c r="AJ48" i="22" s="1"/>
  <c r="Z39" i="59"/>
  <c r="AA39" i="59" s="1"/>
  <c r="Z20" i="62"/>
  <c r="Z46" i="59"/>
  <c r="AA46" i="59" s="1"/>
  <c r="Z24" i="61"/>
  <c r="AJ24" i="61" s="1"/>
  <c r="Z22" i="62"/>
  <c r="AA22" i="62" s="1"/>
  <c r="Z24" i="58"/>
  <c r="AA24" i="58" s="1"/>
  <c r="Z21" i="60"/>
  <c r="AJ21" i="60" s="1"/>
  <c r="Z43" i="60"/>
  <c r="AA43" i="60" s="1"/>
  <c r="Z44" i="59"/>
  <c r="AA44" i="59" s="1"/>
  <c r="Z39" i="62"/>
  <c r="AA39" i="62" s="1"/>
  <c r="Z31" i="62"/>
  <c r="AA31" i="62" s="1"/>
  <c r="Z34" i="61"/>
  <c r="AA34" i="61" s="1"/>
  <c r="Z43" i="58"/>
  <c r="AJ43" i="58" s="1"/>
  <c r="Z33" i="58"/>
  <c r="AA33" i="58" s="1"/>
  <c r="Z22" i="59"/>
  <c r="AJ22" i="59" s="1"/>
  <c r="Z40" i="59"/>
  <c r="AA40" i="59" s="1"/>
  <c r="Z30" i="62"/>
  <c r="Z41" i="61"/>
  <c r="AA41" i="61" s="1"/>
  <c r="Z40" i="60"/>
  <c r="AJ40" i="60" s="1"/>
  <c r="Z28" i="62"/>
  <c r="AJ28" i="62" s="1"/>
  <c r="Z35" i="60"/>
  <c r="AJ35" i="60" s="1"/>
  <c r="Z23" i="62"/>
  <c r="AA23" i="62" s="1"/>
  <c r="Z27" i="61"/>
  <c r="AJ27" i="61" s="1"/>
  <c r="Z48" i="62"/>
  <c r="AJ48" i="62" s="1"/>
  <c r="Z42" i="58"/>
  <c r="AA42" i="58" s="1"/>
  <c r="Z43" i="62"/>
  <c r="AA43" i="62" s="1"/>
  <c r="Z38" i="59"/>
  <c r="AA38" i="59" s="1"/>
  <c r="Z29" i="58"/>
  <c r="AJ29" i="58" s="1"/>
  <c r="Z30" i="58"/>
  <c r="AA30" i="58" s="1"/>
  <c r="Z27" i="59"/>
  <c r="AJ27" i="59" s="1"/>
  <c r="BH12" i="62"/>
  <c r="BK12" i="62" s="1"/>
  <c r="BM12" i="62" s="1"/>
  <c r="BY12" i="62" s="1"/>
  <c r="BU12" i="62" s="1"/>
  <c r="BX12" i="62" s="1"/>
  <c r="O12" i="62" s="1"/>
  <c r="BC12" i="62"/>
  <c r="I12" i="62" s="1"/>
  <c r="BH9" i="62"/>
  <c r="BK9" i="62" s="1"/>
  <c r="BM9" i="62" s="1"/>
  <c r="BY9" i="62" s="1"/>
  <c r="BU9" i="62" s="1"/>
  <c r="BX9" i="62" s="1"/>
  <c r="O9" i="62" s="1"/>
  <c r="BC9" i="62"/>
  <c r="I9" i="62" s="1"/>
  <c r="BH12" i="58"/>
  <c r="BK12" i="58" s="1"/>
  <c r="BM12" i="58" s="1"/>
  <c r="BY12" i="58" s="1"/>
  <c r="BU12" i="58" s="1"/>
  <c r="BX12" i="58" s="1"/>
  <c r="O12" i="58" s="1"/>
  <c r="BC12" i="58"/>
  <c r="I12" i="58" s="1"/>
  <c r="BH42" i="22"/>
  <c r="BK42" i="22" s="1"/>
  <c r="BM42" i="22" s="1"/>
  <c r="BY42" i="22" s="1"/>
  <c r="BU42" i="22" s="1"/>
  <c r="BX42" i="22" s="1"/>
  <c r="O42" i="22" s="1"/>
  <c r="BC42" i="22"/>
  <c r="I42" i="22" s="1"/>
  <c r="E13" i="67" s="1"/>
  <c r="BH34" i="22"/>
  <c r="BK34" i="22" s="1"/>
  <c r="BM34" i="22" s="1"/>
  <c r="BY34" i="22" s="1"/>
  <c r="BU34" i="22" s="1"/>
  <c r="BX34" i="22" s="1"/>
  <c r="O34" i="22" s="1"/>
  <c r="BC34" i="22"/>
  <c r="I34" i="22" s="1"/>
  <c r="E12" i="66" s="1"/>
  <c r="BH33" i="22"/>
  <c r="BK33" i="22" s="1"/>
  <c r="BM33" i="22" s="1"/>
  <c r="BY33" i="22" s="1"/>
  <c r="BU33" i="22" s="1"/>
  <c r="BX33" i="22" s="1"/>
  <c r="O33" i="22" s="1"/>
  <c r="BC33" i="22"/>
  <c r="I33" i="22" s="1"/>
  <c r="E11" i="66" s="1"/>
  <c r="BH32" i="22"/>
  <c r="BK32" i="22" s="1"/>
  <c r="BM32" i="22" s="1"/>
  <c r="BY32" i="22" s="1"/>
  <c r="BU32" i="22" s="1"/>
  <c r="BX32" i="22" s="1"/>
  <c r="O32" i="22" s="1"/>
  <c r="BC32" i="22"/>
  <c r="I32" i="22" s="1"/>
  <c r="E10" i="66" s="1"/>
  <c r="BH30" i="22"/>
  <c r="BK30" i="22" s="1"/>
  <c r="BM30" i="22" s="1"/>
  <c r="BY30" i="22" s="1"/>
  <c r="BU30" i="22" s="1"/>
  <c r="BX30" i="22" s="1"/>
  <c r="O30" i="22" s="1"/>
  <c r="BC30" i="22"/>
  <c r="I30" i="22" s="1"/>
  <c r="E15" i="65" s="1"/>
  <c r="BH29" i="22"/>
  <c r="BK29" i="22" s="1"/>
  <c r="BM29" i="22" s="1"/>
  <c r="BY29" i="22" s="1"/>
  <c r="BU29" i="22" s="1"/>
  <c r="BX29" i="22" s="1"/>
  <c r="O29" i="22" s="1"/>
  <c r="BC29" i="22"/>
  <c r="I29" i="22" s="1"/>
  <c r="E14" i="65" s="1"/>
  <c r="BH28" i="22"/>
  <c r="BK28" i="22" s="1"/>
  <c r="BM28" i="22" s="1"/>
  <c r="BY28" i="22" s="1"/>
  <c r="BU28" i="22" s="1"/>
  <c r="BX28" i="22" s="1"/>
  <c r="O28" i="22" s="1"/>
  <c r="BC28" i="22"/>
  <c r="I28" i="22" s="1"/>
  <c r="E13" i="65" s="1"/>
  <c r="BH27" i="22"/>
  <c r="BK27" i="22" s="1"/>
  <c r="BM27" i="22" s="1"/>
  <c r="BY27" i="22" s="1"/>
  <c r="BU27" i="22" s="1"/>
  <c r="BX27" i="22" s="1"/>
  <c r="O27" i="22" s="1"/>
  <c r="BC27" i="22"/>
  <c r="I27" i="22" s="1"/>
  <c r="E12" i="65" s="1"/>
  <c r="BH26" i="22"/>
  <c r="BK26" i="22" s="1"/>
  <c r="BM26" i="22" s="1"/>
  <c r="BY26" i="22" s="1"/>
  <c r="BU26" i="22" s="1"/>
  <c r="BX26" i="22" s="1"/>
  <c r="O26" i="22" s="1"/>
  <c r="BC26" i="22"/>
  <c r="I26" i="22" s="1"/>
  <c r="E11" i="65" s="1"/>
  <c r="BH25" i="22"/>
  <c r="BK25" i="22" s="1"/>
  <c r="BM25" i="22" s="1"/>
  <c r="BY25" i="22" s="1"/>
  <c r="BU25" i="22" s="1"/>
  <c r="BX25" i="22" s="1"/>
  <c r="O25" i="22" s="1"/>
  <c r="BC25" i="22"/>
  <c r="I25" i="22" s="1"/>
  <c r="E10" i="65" s="1"/>
  <c r="BH24" i="22"/>
  <c r="BK24" i="22" s="1"/>
  <c r="BM24" i="22" s="1"/>
  <c r="BY24" i="22" s="1"/>
  <c r="BU24" i="22" s="1"/>
  <c r="BX24" i="22" s="1"/>
  <c r="O24" i="22" s="1"/>
  <c r="BC24" i="22"/>
  <c r="I24" i="22" s="1"/>
  <c r="E8" i="65" s="1"/>
  <c r="BH23" i="22"/>
  <c r="BK23" i="22" s="1"/>
  <c r="BM23" i="22" s="1"/>
  <c r="BY23" i="22" s="1"/>
  <c r="BU23" i="22" s="1"/>
  <c r="BX23" i="22" s="1"/>
  <c r="O23" i="22" s="1"/>
  <c r="BC23" i="22"/>
  <c r="I23" i="22" s="1"/>
  <c r="E15" i="64" s="1"/>
  <c r="BH22" i="22"/>
  <c r="BK22" i="22" s="1"/>
  <c r="BM22" i="22" s="1"/>
  <c r="BY22" i="22" s="1"/>
  <c r="BU22" i="22" s="1"/>
  <c r="BX22" i="22" s="1"/>
  <c r="O22" i="22" s="1"/>
  <c r="BC22" i="22"/>
  <c r="I22" i="22" s="1"/>
  <c r="E14" i="64" s="1"/>
  <c r="BH21" i="22"/>
  <c r="BK21" i="22" s="1"/>
  <c r="BM21" i="22" s="1"/>
  <c r="BY21" i="22" s="1"/>
  <c r="BU21" i="22" s="1"/>
  <c r="BX21" i="22" s="1"/>
  <c r="O21" i="22" s="1"/>
  <c r="BC21" i="22"/>
  <c r="I21" i="22" s="1"/>
  <c r="E13" i="64" s="1"/>
  <c r="BH20" i="22"/>
  <c r="BK20" i="22" s="1"/>
  <c r="BM20" i="22" s="1"/>
  <c r="BY20" i="22" s="1"/>
  <c r="BU20" i="22" s="1"/>
  <c r="BX20" i="22" s="1"/>
  <c r="O20" i="22" s="1"/>
  <c r="BC20" i="22"/>
  <c r="I20" i="22" s="1"/>
  <c r="E12" i="64" s="1"/>
  <c r="BH19" i="22"/>
  <c r="BK19" i="22" s="1"/>
  <c r="BM19" i="22" s="1"/>
  <c r="BY19" i="22" s="1"/>
  <c r="BU19" i="22" s="1"/>
  <c r="BX19" i="22" s="1"/>
  <c r="O19" i="22" s="1"/>
  <c r="BC19" i="22"/>
  <c r="I19" i="22" s="1"/>
  <c r="E11" i="64" s="1"/>
  <c r="BH18" i="22"/>
  <c r="BK18" i="22" s="1"/>
  <c r="BM18" i="22" s="1"/>
  <c r="BY18" i="22" s="1"/>
  <c r="BU18" i="22" s="1"/>
  <c r="BX18" i="22" s="1"/>
  <c r="O18" i="22" s="1"/>
  <c r="BC18" i="22"/>
  <c r="I18" i="22" s="1"/>
  <c r="E10" i="64" s="1"/>
  <c r="AE11" i="62"/>
  <c r="P11" i="62"/>
  <c r="S11" i="62"/>
  <c r="V11" i="62" s="1"/>
  <c r="W11" i="62" s="1"/>
  <c r="AE14" i="59"/>
  <c r="AE12" i="59"/>
  <c r="U12" i="59"/>
  <c r="P12" i="59"/>
  <c r="Q12" i="59"/>
  <c r="R12" i="59"/>
  <c r="S12" i="59"/>
  <c r="V12" i="59" s="1"/>
  <c r="BH9" i="58"/>
  <c r="BK9" i="58" s="1"/>
  <c r="BM9" i="58" s="1"/>
  <c r="BY9" i="58" s="1"/>
  <c r="BU9" i="58" s="1"/>
  <c r="BX9" i="58" s="1"/>
  <c r="O9" i="58" s="1"/>
  <c r="BC9" i="58"/>
  <c r="I9" i="58" s="1"/>
  <c r="U16" i="62"/>
  <c r="AE16" i="62"/>
  <c r="P16" i="62"/>
  <c r="R16" i="62"/>
  <c r="Q16" i="62"/>
  <c r="S16" i="62"/>
  <c r="V16" i="62" s="1"/>
  <c r="Q11" i="62"/>
  <c r="U11" i="62"/>
  <c r="BH14" i="62"/>
  <c r="BK14" i="62" s="1"/>
  <c r="BM14" i="62" s="1"/>
  <c r="BY14" i="62" s="1"/>
  <c r="BU14" i="62" s="1"/>
  <c r="BX14" i="62" s="1"/>
  <c r="O14" i="62" s="1"/>
  <c r="BC14" i="62"/>
  <c r="I14" i="62" s="1"/>
  <c r="BC16" i="61"/>
  <c r="I16" i="61" s="1"/>
  <c r="P16" i="61"/>
  <c r="AE16" i="61"/>
  <c r="S16" i="61"/>
  <c r="V16" i="61" s="1"/>
  <c r="W16" i="61" s="1"/>
  <c r="BH13" i="61"/>
  <c r="BK13" i="61" s="1"/>
  <c r="BM13" i="61" s="1"/>
  <c r="BY13" i="61" s="1"/>
  <c r="BU13" i="61" s="1"/>
  <c r="BX13" i="61" s="1"/>
  <c r="O13" i="61" s="1"/>
  <c r="BC13" i="61"/>
  <c r="I13" i="61" s="1"/>
  <c r="BH14" i="61"/>
  <c r="BK14" i="61" s="1"/>
  <c r="BM14" i="61" s="1"/>
  <c r="BY14" i="61" s="1"/>
  <c r="BU14" i="61" s="1"/>
  <c r="BX14" i="61" s="1"/>
  <c r="O14" i="61" s="1"/>
  <c r="BC14" i="61"/>
  <c r="I14" i="61" s="1"/>
  <c r="BH11" i="61"/>
  <c r="BK11" i="61" s="1"/>
  <c r="BM11" i="61" s="1"/>
  <c r="BY11" i="61" s="1"/>
  <c r="BU11" i="61" s="1"/>
  <c r="BX11" i="61" s="1"/>
  <c r="O11" i="61" s="1"/>
  <c r="BC11" i="61"/>
  <c r="I11" i="61" s="1"/>
  <c r="AE12" i="61"/>
  <c r="S12" i="61"/>
  <c r="V12" i="61" s="1"/>
  <c r="U12" i="61"/>
  <c r="Q12" i="61"/>
  <c r="R12" i="61"/>
  <c r="P12" i="61"/>
  <c r="BH10" i="61"/>
  <c r="BK10" i="61" s="1"/>
  <c r="BM10" i="61" s="1"/>
  <c r="BY10" i="61" s="1"/>
  <c r="BU10" i="61" s="1"/>
  <c r="BX10" i="61" s="1"/>
  <c r="O10" i="61" s="1"/>
  <c r="BC10" i="61"/>
  <c r="I10" i="61" s="1"/>
  <c r="BH16" i="60"/>
  <c r="BK16" i="60" s="1"/>
  <c r="BM16" i="60" s="1"/>
  <c r="BY16" i="60" s="1"/>
  <c r="BU16" i="60" s="1"/>
  <c r="BX16" i="60" s="1"/>
  <c r="O16" i="60" s="1"/>
  <c r="BC16" i="60"/>
  <c r="I16" i="60" s="1"/>
  <c r="BH11" i="60"/>
  <c r="BK11" i="60" s="1"/>
  <c r="BM11" i="60" s="1"/>
  <c r="BY11" i="60" s="1"/>
  <c r="BU11" i="60" s="1"/>
  <c r="BX11" i="60" s="1"/>
  <c r="O11" i="60" s="1"/>
  <c r="BC11" i="60"/>
  <c r="I11" i="60" s="1"/>
  <c r="BH12" i="60"/>
  <c r="BK12" i="60" s="1"/>
  <c r="BM12" i="60" s="1"/>
  <c r="BY12" i="60" s="1"/>
  <c r="BU12" i="60" s="1"/>
  <c r="BX12" i="60" s="1"/>
  <c r="O12" i="60" s="1"/>
  <c r="BC12" i="60"/>
  <c r="I12" i="60" s="1"/>
  <c r="U16" i="59"/>
  <c r="P16" i="59"/>
  <c r="Q16" i="59"/>
  <c r="AE16" i="59"/>
  <c r="S16" i="59"/>
  <c r="V16" i="59" s="1"/>
  <c r="BH15" i="59"/>
  <c r="BK15" i="59" s="1"/>
  <c r="BM15" i="59" s="1"/>
  <c r="BY15" i="59" s="1"/>
  <c r="BU15" i="59" s="1"/>
  <c r="BX15" i="59" s="1"/>
  <c r="O15" i="59" s="1"/>
  <c r="BC15" i="59"/>
  <c r="I15" i="59" s="1"/>
  <c r="BH11" i="59"/>
  <c r="BK11" i="59" s="1"/>
  <c r="BM11" i="59" s="1"/>
  <c r="BY11" i="59" s="1"/>
  <c r="BU11" i="59" s="1"/>
  <c r="BX11" i="59" s="1"/>
  <c r="O11" i="59" s="1"/>
  <c r="BC11" i="59"/>
  <c r="I11" i="59" s="1"/>
  <c r="BH10" i="59"/>
  <c r="BK10" i="59" s="1"/>
  <c r="BM10" i="59" s="1"/>
  <c r="BY10" i="59" s="1"/>
  <c r="BU10" i="59" s="1"/>
  <c r="BX10" i="59" s="1"/>
  <c r="O10" i="59" s="1"/>
  <c r="BC10" i="59"/>
  <c r="I10" i="59" s="1"/>
  <c r="R16" i="58"/>
  <c r="U16" i="58"/>
  <c r="AE16" i="58"/>
  <c r="P16" i="58"/>
  <c r="S16" i="58"/>
  <c r="V16" i="58" s="1"/>
  <c r="BH11" i="22"/>
  <c r="BK11" i="22" s="1"/>
  <c r="BM11" i="22" s="1"/>
  <c r="BY11" i="22" s="1"/>
  <c r="BU11" i="22" s="1"/>
  <c r="BX11" i="22" s="1"/>
  <c r="O11" i="22" s="1"/>
  <c r="BC11" i="22"/>
  <c r="I11" i="22" s="1"/>
  <c r="E10" i="42" s="1"/>
  <c r="BH14" i="22"/>
  <c r="BK14" i="22" s="1"/>
  <c r="BM14" i="22" s="1"/>
  <c r="BY14" i="22" s="1"/>
  <c r="BU14" i="22" s="1"/>
  <c r="BX14" i="22" s="1"/>
  <c r="O14" i="22" s="1"/>
  <c r="BC14" i="22"/>
  <c r="I14" i="22" s="1"/>
  <c r="E13" i="42" s="1"/>
  <c r="AE10" i="58"/>
  <c r="P10" i="58"/>
  <c r="S10" i="58"/>
  <c r="V10" i="58" s="1"/>
  <c r="Q10" i="58"/>
  <c r="R10" i="58"/>
  <c r="U10" i="58"/>
  <c r="BH14" i="58"/>
  <c r="BK14" i="58" s="1"/>
  <c r="BM14" i="58" s="1"/>
  <c r="BY14" i="58" s="1"/>
  <c r="BU14" i="58" s="1"/>
  <c r="BX14" i="58" s="1"/>
  <c r="O14" i="58" s="1"/>
  <c r="BC14" i="58"/>
  <c r="I14" i="58" s="1"/>
  <c r="BH11" i="58"/>
  <c r="BK11" i="58" s="1"/>
  <c r="BM11" i="58" s="1"/>
  <c r="BY11" i="58" s="1"/>
  <c r="BU11" i="58" s="1"/>
  <c r="BX11" i="58" s="1"/>
  <c r="O11" i="58" s="1"/>
  <c r="BC11" i="58"/>
  <c r="I11" i="58" s="1"/>
  <c r="BH17" i="22"/>
  <c r="BK17" i="22" s="1"/>
  <c r="BM17" i="22" s="1"/>
  <c r="BY17" i="22" s="1"/>
  <c r="BU17" i="22" s="1"/>
  <c r="BX17" i="22" s="1"/>
  <c r="O17" i="22" s="1"/>
  <c r="BC17" i="22"/>
  <c r="I17" i="22" s="1"/>
  <c r="E8" i="64" s="1"/>
  <c r="BH16" i="22"/>
  <c r="BK16" i="22" s="1"/>
  <c r="BM16" i="22" s="1"/>
  <c r="BY16" i="22" s="1"/>
  <c r="BU16" i="22" s="1"/>
  <c r="BX16" i="22" s="1"/>
  <c r="O16" i="22" s="1"/>
  <c r="BC16" i="22"/>
  <c r="I16" i="22" s="1"/>
  <c r="E15" i="42" s="1"/>
  <c r="BH15" i="22"/>
  <c r="BK15" i="22" s="1"/>
  <c r="BM15" i="22" s="1"/>
  <c r="BY15" i="22" s="1"/>
  <c r="BU15" i="22" s="1"/>
  <c r="BX15" i="22" s="1"/>
  <c r="O15" i="22" s="1"/>
  <c r="BC15" i="22"/>
  <c r="I15" i="22" s="1"/>
  <c r="E14" i="42" s="1"/>
  <c r="BH13" i="22"/>
  <c r="BK13" i="22" s="1"/>
  <c r="BM13" i="22" s="1"/>
  <c r="BY13" i="22" s="1"/>
  <c r="BU13" i="22" s="1"/>
  <c r="BX13" i="22" s="1"/>
  <c r="O13" i="22" s="1"/>
  <c r="BC13" i="22"/>
  <c r="I13" i="22" s="1"/>
  <c r="E12" i="42" s="1"/>
  <c r="BH12" i="22"/>
  <c r="BK12" i="22" s="1"/>
  <c r="BM12" i="22" s="1"/>
  <c r="BY12" i="22" s="1"/>
  <c r="BU12" i="22" s="1"/>
  <c r="BX12" i="22" s="1"/>
  <c r="O12" i="22" s="1"/>
  <c r="BC12" i="22"/>
  <c r="I12" i="22" s="1"/>
  <c r="E11" i="42" s="1"/>
  <c r="W35" i="61"/>
  <c r="X35" i="61"/>
  <c r="Y35" i="61"/>
  <c r="Z35" i="61" s="1"/>
  <c r="W47" i="62"/>
  <c r="X47" i="62"/>
  <c r="Y47" i="62"/>
  <c r="AA31" i="59"/>
  <c r="AJ31" i="59"/>
  <c r="AA48" i="62"/>
  <c r="W22" i="61"/>
  <c r="X22" i="61"/>
  <c r="Y22" i="61"/>
  <c r="W42" i="61"/>
  <c r="Y42" i="61"/>
  <c r="X42" i="61"/>
  <c r="Y20" i="58"/>
  <c r="W20" i="58"/>
  <c r="X20" i="58"/>
  <c r="Y47" i="58"/>
  <c r="W47" i="58"/>
  <c r="X47" i="58"/>
  <c r="AA27" i="61"/>
  <c r="Y23" i="60"/>
  <c r="X23" i="60"/>
  <c r="Z23" i="60"/>
  <c r="X31" i="60"/>
  <c r="Y31" i="60"/>
  <c r="AA38" i="58"/>
  <c r="AJ38" i="58"/>
  <c r="X48" i="60"/>
  <c r="Y48" i="60"/>
  <c r="Z48" i="60"/>
  <c r="X17" i="58"/>
  <c r="Y17" i="58"/>
  <c r="W17" i="58"/>
  <c r="Y31" i="58"/>
  <c r="X31" i="58"/>
  <c r="W31" i="58"/>
  <c r="Y17" i="59"/>
  <c r="W17" i="59"/>
  <c r="X17" i="59"/>
  <c r="AA35" i="60"/>
  <c r="AJ25" i="60"/>
  <c r="AA25" i="60"/>
  <c r="AA24" i="59"/>
  <c r="AJ24" i="59"/>
  <c r="AJ47" i="60"/>
  <c r="AA47" i="60"/>
  <c r="W37" i="58"/>
  <c r="X37" i="58"/>
  <c r="Y37" i="58"/>
  <c r="AJ18" i="61"/>
  <c r="AA18" i="61"/>
  <c r="AA37" i="61"/>
  <c r="AJ37" i="61"/>
  <c r="X17" i="60"/>
  <c r="Y17" i="60"/>
  <c r="Z17" i="60" s="1"/>
  <c r="W15" i="62"/>
  <c r="X15" i="62"/>
  <c r="Y15" i="62"/>
  <c r="AA33" i="61"/>
  <c r="AJ33" i="61"/>
  <c r="Y31" i="22"/>
  <c r="W31" i="22"/>
  <c r="X31" i="22"/>
  <c r="X39" i="60"/>
  <c r="Y39" i="60"/>
  <c r="Z39" i="60" s="1"/>
  <c r="AJ19" i="58"/>
  <c r="AA19" i="58"/>
  <c r="AA34" i="60"/>
  <c r="AJ34" i="60"/>
  <c r="Y25" i="59"/>
  <c r="W25" i="59"/>
  <c r="X25" i="59"/>
  <c r="AA30" i="60"/>
  <c r="AJ30" i="60"/>
  <c r="AA45" i="59"/>
  <c r="AJ45" i="59"/>
  <c r="AJ24" i="62"/>
  <c r="AA24" i="62"/>
  <c r="W45" i="58"/>
  <c r="Y45" i="58"/>
  <c r="X45" i="58"/>
  <c r="AJ22" i="62"/>
  <c r="Y39" i="58"/>
  <c r="X39" i="58"/>
  <c r="W39" i="58"/>
  <c r="Z39" i="58" s="1"/>
  <c r="AA48" i="59"/>
  <c r="AJ48" i="59"/>
  <c r="AJ30" i="62"/>
  <c r="AA30" i="62"/>
  <c r="W41" i="62"/>
  <c r="X41" i="62"/>
  <c r="Y41" i="62"/>
  <c r="Z41" i="62" s="1"/>
  <c r="AA25" i="62"/>
  <c r="AJ25" i="62"/>
  <c r="AA45" i="61"/>
  <c r="AJ45" i="61"/>
  <c r="Y21" i="59"/>
  <c r="W21" i="59"/>
  <c r="X21" i="59"/>
  <c r="AA22" i="60"/>
  <c r="AJ22" i="60"/>
  <c r="W17" i="62"/>
  <c r="Y17" i="62"/>
  <c r="X17" i="62"/>
  <c r="W37" i="62"/>
  <c r="X37" i="62"/>
  <c r="Y37" i="62"/>
  <c r="X18" i="60"/>
  <c r="Y18" i="60"/>
  <c r="AA36" i="60"/>
  <c r="AJ36" i="60"/>
  <c r="W43" i="61"/>
  <c r="X43" i="61"/>
  <c r="Y43" i="61"/>
  <c r="AJ41" i="58"/>
  <c r="AA41" i="58"/>
  <c r="AA22" i="58"/>
  <c r="AJ22" i="58"/>
  <c r="W45" i="22"/>
  <c r="X45" i="22"/>
  <c r="Y45" i="22"/>
  <c r="X36" i="22"/>
  <c r="Y36" i="22"/>
  <c r="W36" i="22"/>
  <c r="W21" i="62"/>
  <c r="Y21" i="62"/>
  <c r="X21" i="62"/>
  <c r="Z21" i="62" s="1"/>
  <c r="AA46" i="60"/>
  <c r="AJ46" i="60"/>
  <c r="W35" i="22"/>
  <c r="Y35" i="22"/>
  <c r="X35" i="22"/>
  <c r="AJ26" i="62"/>
  <c r="AA26" i="62"/>
  <c r="AA40" i="58"/>
  <c r="AJ40" i="58"/>
  <c r="AA43" i="59"/>
  <c r="AJ43" i="59"/>
  <c r="AJ29" i="60"/>
  <c r="AA29" i="60"/>
  <c r="AA32" i="59"/>
  <c r="AJ32" i="59"/>
  <c r="AJ39" i="59"/>
  <c r="AJ20" i="62"/>
  <c r="AA20" i="62"/>
  <c r="X36" i="62"/>
  <c r="Y36" i="62"/>
  <c r="W36" i="62"/>
  <c r="Z36" i="62" s="1"/>
  <c r="X26" i="61"/>
  <c r="Y26" i="61"/>
  <c r="W26" i="61"/>
  <c r="AA28" i="58"/>
  <c r="AJ28" i="58"/>
  <c r="AA26" i="60"/>
  <c r="AJ26" i="60"/>
  <c r="X44" i="61"/>
  <c r="Y44" i="61"/>
  <c r="W44" i="61"/>
  <c r="AA36" i="58"/>
  <c r="AJ36" i="58"/>
  <c r="Y23" i="58"/>
  <c r="W23" i="58"/>
  <c r="X23" i="58"/>
  <c r="X32" i="62"/>
  <c r="Y32" i="62"/>
  <c r="W32" i="62"/>
  <c r="Z32" i="62" s="1"/>
  <c r="AA24" i="60"/>
  <c r="AJ24" i="60"/>
  <c r="AA19" i="59"/>
  <c r="AJ19" i="59"/>
  <c r="AA31" i="61"/>
  <c r="AJ31" i="61"/>
  <c r="AA33" i="59"/>
  <c r="AJ33" i="59"/>
  <c r="BH15" i="58"/>
  <c r="BK15" i="58" s="1"/>
  <c r="BM15" i="58" s="1"/>
  <c r="BY15" i="58" s="1"/>
  <c r="BU15" i="58" s="1"/>
  <c r="BX15" i="58" s="1"/>
  <c r="O15" i="58" s="1"/>
  <c r="BC15" i="58"/>
  <c r="I15" i="58" s="1"/>
  <c r="BH37" i="22"/>
  <c r="BK37" i="22" s="1"/>
  <c r="BM37" i="22" s="1"/>
  <c r="BY37" i="22" s="1"/>
  <c r="BU37" i="22" s="1"/>
  <c r="BX37" i="22" s="1"/>
  <c r="O37" i="22" s="1"/>
  <c r="BC37" i="22"/>
  <c r="I37" i="22" s="1"/>
  <c r="E15" i="66" s="1"/>
  <c r="W27" i="58"/>
  <c r="X27" i="58"/>
  <c r="Y27" i="58"/>
  <c r="AA29" i="61"/>
  <c r="AJ29" i="61"/>
  <c r="W20" i="61"/>
  <c r="X20" i="61"/>
  <c r="Y20" i="61"/>
  <c r="Z37" i="58"/>
  <c r="BH13" i="59"/>
  <c r="BK13" i="59" s="1"/>
  <c r="BM13" i="59" s="1"/>
  <c r="BY13" i="59" s="1"/>
  <c r="BU13" i="59" s="1"/>
  <c r="BX13" i="59" s="1"/>
  <c r="O13" i="59" s="1"/>
  <c r="BC13" i="59"/>
  <c r="I13" i="59" s="1"/>
  <c r="X47" i="22"/>
  <c r="Y47" i="22"/>
  <c r="W47" i="22"/>
  <c r="BH41" i="22"/>
  <c r="BK41" i="22" s="1"/>
  <c r="BM41" i="22" s="1"/>
  <c r="BY41" i="22" s="1"/>
  <c r="BU41" i="22" s="1"/>
  <c r="BX41" i="22" s="1"/>
  <c r="O41" i="22" s="1"/>
  <c r="BC41" i="22"/>
  <c r="I41" i="22" s="1"/>
  <c r="E12" i="67" s="1"/>
  <c r="Z21" i="59"/>
  <c r="W18" i="59"/>
  <c r="X18" i="59"/>
  <c r="Y18" i="59"/>
  <c r="AJ32" i="61"/>
  <c r="AA32" i="61"/>
  <c r="AJ19" i="60"/>
  <c r="AA19" i="60"/>
  <c r="Z23" i="58"/>
  <c r="AD53" i="59"/>
  <c r="BH10" i="60"/>
  <c r="BK10" i="60" s="1"/>
  <c r="BM10" i="60" s="1"/>
  <c r="BY10" i="60" s="1"/>
  <c r="BU10" i="60" s="1"/>
  <c r="BX10" i="60" s="1"/>
  <c r="O10" i="60" s="1"/>
  <c r="BC10" i="60"/>
  <c r="I10" i="60" s="1"/>
  <c r="AA35" i="59"/>
  <c r="AJ35" i="59"/>
  <c r="AA18" i="58"/>
  <c r="AJ18" i="58"/>
  <c r="BH13" i="60"/>
  <c r="BK13" i="60" s="1"/>
  <c r="BM13" i="60" s="1"/>
  <c r="BY13" i="60" s="1"/>
  <c r="BU13" i="60" s="1"/>
  <c r="BX13" i="60" s="1"/>
  <c r="O13" i="60" s="1"/>
  <c r="BC13" i="60"/>
  <c r="I13" i="60" s="1"/>
  <c r="AD53" i="61"/>
  <c r="AA23" i="59"/>
  <c r="AJ23" i="59"/>
  <c r="Z27" i="58"/>
  <c r="W45" i="62"/>
  <c r="X45" i="62"/>
  <c r="Y45" i="62"/>
  <c r="AD53" i="58"/>
  <c r="X36" i="61"/>
  <c r="Y36" i="61"/>
  <c r="W36" i="61"/>
  <c r="W21" i="58"/>
  <c r="X21" i="58"/>
  <c r="Y21" i="58"/>
  <c r="Z31" i="58"/>
  <c r="AD53" i="60"/>
  <c r="X40" i="62"/>
  <c r="Y40" i="62"/>
  <c r="W40" i="62"/>
  <c r="Z40" i="62" s="1"/>
  <c r="AA20" i="59"/>
  <c r="AJ20" i="59"/>
  <c r="W29" i="62"/>
  <c r="X29" i="62"/>
  <c r="Y29" i="62"/>
  <c r="AJ49" i="22"/>
  <c r="AA49" i="22"/>
  <c r="X44" i="62"/>
  <c r="Y44" i="62"/>
  <c r="W44" i="62"/>
  <c r="Z44" i="62" s="1"/>
  <c r="X34" i="62"/>
  <c r="Y34" i="62"/>
  <c r="W34" i="62"/>
  <c r="Z34" i="62" s="1"/>
  <c r="BC9" i="59"/>
  <c r="I9" i="59" s="1"/>
  <c r="BH9" i="59"/>
  <c r="BK9" i="59" s="1"/>
  <c r="BM9" i="59" s="1"/>
  <c r="BY9" i="59" s="1"/>
  <c r="BU9" i="59" s="1"/>
  <c r="BX9" i="59" s="1"/>
  <c r="O9" i="59" s="1"/>
  <c r="Z36" i="22"/>
  <c r="Z26" i="61"/>
  <c r="Z35" i="22"/>
  <c r="Z47" i="62"/>
  <c r="BH10" i="62"/>
  <c r="BK10" i="62" s="1"/>
  <c r="BM10" i="62" s="1"/>
  <c r="BY10" i="62" s="1"/>
  <c r="BU10" i="62" s="1"/>
  <c r="BX10" i="62" s="1"/>
  <c r="O10" i="62" s="1"/>
  <c r="BC10" i="62"/>
  <c r="I10" i="62" s="1"/>
  <c r="AJ25" i="58"/>
  <c r="AA25" i="58"/>
  <c r="Z42" i="61"/>
  <c r="Y46" i="22"/>
  <c r="X46" i="22"/>
  <c r="W46" i="22"/>
  <c r="Z46" i="22" s="1"/>
  <c r="Z44" i="61"/>
  <c r="AA42" i="60"/>
  <c r="AJ42" i="60"/>
  <c r="Z36" i="61"/>
  <c r="W19" i="62"/>
  <c r="X19" i="62"/>
  <c r="Y19" i="62"/>
  <c r="W41" i="59"/>
  <c r="X41" i="59"/>
  <c r="Y41" i="59"/>
  <c r="AO71" i="22"/>
  <c r="BH14" i="60"/>
  <c r="BK14" i="60" s="1"/>
  <c r="BM14" i="60" s="1"/>
  <c r="BY14" i="60" s="1"/>
  <c r="BU14" i="60" s="1"/>
  <c r="BX14" i="60" s="1"/>
  <c r="O14" i="60" s="1"/>
  <c r="BC14" i="60"/>
  <c r="I14" i="60" s="1"/>
  <c r="AA18" i="62"/>
  <c r="AJ18" i="62"/>
  <c r="Y41" i="60"/>
  <c r="X41" i="60"/>
  <c r="Z41" i="60" s="1"/>
  <c r="BC10" i="22"/>
  <c r="I10" i="22" s="1"/>
  <c r="E8" i="42" s="1"/>
  <c r="BH10" i="22"/>
  <c r="BK10" i="22" s="1"/>
  <c r="BM10" i="22" s="1"/>
  <c r="BY10" i="22" s="1"/>
  <c r="BU10" i="22" s="1"/>
  <c r="BX10" i="22" s="1"/>
  <c r="O10" i="22" s="1"/>
  <c r="W33" i="62"/>
  <c r="X33" i="62"/>
  <c r="Y33" i="62"/>
  <c r="AA38" i="60"/>
  <c r="AJ38" i="60"/>
  <c r="AJ35" i="62"/>
  <c r="AA35" i="62"/>
  <c r="AA23" i="61"/>
  <c r="AJ23" i="61"/>
  <c r="Z37" i="62"/>
  <c r="AA27" i="62"/>
  <c r="AJ27" i="62"/>
  <c r="Y44" i="60"/>
  <c r="X44" i="60"/>
  <c r="Z44" i="60" s="1"/>
  <c r="AA40" i="61"/>
  <c r="AJ40" i="61"/>
  <c r="AA48" i="61"/>
  <c r="AJ48" i="61"/>
  <c r="BH13" i="58"/>
  <c r="BK13" i="58" s="1"/>
  <c r="BM13" i="58" s="1"/>
  <c r="BY13" i="58" s="1"/>
  <c r="BU13" i="58" s="1"/>
  <c r="BX13" i="58" s="1"/>
  <c r="O13" i="58" s="1"/>
  <c r="BC13" i="58"/>
  <c r="I13" i="58" s="1"/>
  <c r="Z31" i="22"/>
  <c r="W46" i="61"/>
  <c r="X46" i="61"/>
  <c r="Y46" i="61"/>
  <c r="W38" i="61"/>
  <c r="X38" i="61"/>
  <c r="Y38" i="61"/>
  <c r="W34" i="59"/>
  <c r="X34" i="59"/>
  <c r="Y34" i="59"/>
  <c r="X42" i="62"/>
  <c r="Y42" i="62"/>
  <c r="W42" i="62"/>
  <c r="AA44" i="58"/>
  <c r="AJ44" i="58"/>
  <c r="AA25" i="61"/>
  <c r="AJ25" i="61"/>
  <c r="X33" i="60"/>
  <c r="Y33" i="60"/>
  <c r="Z42" i="62"/>
  <c r="BH15" i="61"/>
  <c r="BK15" i="61" s="1"/>
  <c r="BM15" i="61" s="1"/>
  <c r="BY15" i="61" s="1"/>
  <c r="BU15" i="61" s="1"/>
  <c r="BX15" i="61" s="1"/>
  <c r="O15" i="61" s="1"/>
  <c r="BC15" i="61"/>
  <c r="I15" i="61" s="1"/>
  <c r="Z31" i="60"/>
  <c r="AA28" i="60"/>
  <c r="AJ28" i="60"/>
  <c r="AI58" i="22"/>
  <c r="AD58" i="22"/>
  <c r="W34" i="58"/>
  <c r="X34" i="58"/>
  <c r="Y34" i="58"/>
  <c r="X46" i="62"/>
  <c r="Y46" i="62"/>
  <c r="W46" i="62"/>
  <c r="Z46" i="62" s="1"/>
  <c r="Y45" i="60"/>
  <c r="X45" i="60"/>
  <c r="BH44" i="22"/>
  <c r="BK44" i="22" s="1"/>
  <c r="BM44" i="22" s="1"/>
  <c r="BY44" i="22" s="1"/>
  <c r="BU44" i="22" s="1"/>
  <c r="BX44" i="22" s="1"/>
  <c r="O44" i="22" s="1"/>
  <c r="BC44" i="22"/>
  <c r="I44" i="22" s="1"/>
  <c r="E15" i="67" s="1"/>
  <c r="Z38" i="61"/>
  <c r="Z20" i="61"/>
  <c r="W26" i="58"/>
  <c r="Y26" i="58"/>
  <c r="X26" i="58"/>
  <c r="Z26" i="58" s="1"/>
  <c r="BH15" i="60"/>
  <c r="BK15" i="60" s="1"/>
  <c r="BM15" i="60" s="1"/>
  <c r="BY15" i="60" s="1"/>
  <c r="BU15" i="60" s="1"/>
  <c r="BX15" i="60" s="1"/>
  <c r="O15" i="60" s="1"/>
  <c r="BC15" i="60"/>
  <c r="I15" i="60" s="1"/>
  <c r="BH43" i="22"/>
  <c r="BK43" i="22" s="1"/>
  <c r="BM43" i="22" s="1"/>
  <c r="BY43" i="22" s="1"/>
  <c r="BU43" i="22" s="1"/>
  <c r="BX43" i="22" s="1"/>
  <c r="O43" i="22" s="1"/>
  <c r="BC43" i="22"/>
  <c r="I43" i="22" s="1"/>
  <c r="E14" i="67" s="1"/>
  <c r="AJ28" i="61"/>
  <c r="AA28" i="61"/>
  <c r="AA20" i="60"/>
  <c r="AJ20" i="60"/>
  <c r="BH40" i="22"/>
  <c r="BK40" i="22" s="1"/>
  <c r="BM40" i="22" s="1"/>
  <c r="BY40" i="22" s="1"/>
  <c r="BU40" i="22" s="1"/>
  <c r="BX40" i="22" s="1"/>
  <c r="O40" i="22" s="1"/>
  <c r="BC40" i="22"/>
  <c r="I40" i="22" s="1"/>
  <c r="E11" i="67" s="1"/>
  <c r="BH13" i="62"/>
  <c r="BK13" i="62" s="1"/>
  <c r="BM13" i="62" s="1"/>
  <c r="BY13" i="62" s="1"/>
  <c r="BU13" i="62" s="1"/>
  <c r="BX13" i="62" s="1"/>
  <c r="O13" i="62" s="1"/>
  <c r="BC13" i="62"/>
  <c r="I13" i="62" s="1"/>
  <c r="Z37" i="59"/>
  <c r="Z45" i="60"/>
  <c r="AA46" i="58"/>
  <c r="AJ46" i="58"/>
  <c r="BH39" i="22"/>
  <c r="BK39" i="22" s="1"/>
  <c r="BM39" i="22" s="1"/>
  <c r="BY39" i="22" s="1"/>
  <c r="BU39" i="22" s="1"/>
  <c r="BX39" i="22" s="1"/>
  <c r="O39" i="22" s="1"/>
  <c r="BC39" i="22"/>
  <c r="I39" i="22" s="1"/>
  <c r="E10" i="67" s="1"/>
  <c r="X38" i="62"/>
  <c r="Y38" i="62"/>
  <c r="W38" i="62"/>
  <c r="AA21" i="61"/>
  <c r="AJ21" i="61"/>
  <c r="Z47" i="58"/>
  <c r="BH38" i="22"/>
  <c r="BK38" i="22" s="1"/>
  <c r="BM38" i="22" s="1"/>
  <c r="BY38" i="22" s="1"/>
  <c r="BU38" i="22" s="1"/>
  <c r="BX38" i="22" s="1"/>
  <c r="O38" i="22" s="1"/>
  <c r="BC38" i="22"/>
  <c r="I38" i="22" s="1"/>
  <c r="E8" i="67" s="1"/>
  <c r="AA26" i="59"/>
  <c r="AJ26" i="59"/>
  <c r="Y32" i="60"/>
  <c r="X32" i="60"/>
  <c r="Z32" i="60" s="1"/>
  <c r="X30" i="59"/>
  <c r="Y30" i="59"/>
  <c r="W30" i="59"/>
  <c r="Z30" i="59" s="1"/>
  <c r="AI55" i="62"/>
  <c r="AI55" i="61"/>
  <c r="AI55" i="60"/>
  <c r="AI55" i="59"/>
  <c r="Y11" i="62" l="1"/>
  <c r="X11" i="62"/>
  <c r="AJ17" i="61"/>
  <c r="R9" i="61"/>
  <c r="U9" i="61"/>
  <c r="P9" i="61"/>
  <c r="Q9" i="61"/>
  <c r="S9" i="61"/>
  <c r="V9" i="61" s="1"/>
  <c r="AE9" i="61"/>
  <c r="Y14" i="59"/>
  <c r="W14" i="59"/>
  <c r="Q16" i="61"/>
  <c r="R16" i="61"/>
  <c r="R9" i="60"/>
  <c r="AE9" i="60"/>
  <c r="P9" i="60"/>
  <c r="S9" i="60"/>
  <c r="V9" i="60" s="1"/>
  <c r="U9" i="60"/>
  <c r="Q9" i="60"/>
  <c r="Q195" i="24"/>
  <c r="AJ43" i="60"/>
  <c r="AJ29" i="59"/>
  <c r="AA21" i="60"/>
  <c r="AA42" i="59"/>
  <c r="AA19" i="61"/>
  <c r="AJ47" i="61"/>
  <c r="AJ46" i="59"/>
  <c r="AA28" i="62"/>
  <c r="AJ48" i="58"/>
  <c r="AA47" i="59"/>
  <c r="AJ42" i="58"/>
  <c r="AJ43" i="62"/>
  <c r="AJ23" i="62"/>
  <c r="AJ39" i="62"/>
  <c r="AJ41" i="61"/>
  <c r="AA40" i="60"/>
  <c r="AA37" i="60"/>
  <c r="AA36" i="59"/>
  <c r="AA28" i="59"/>
  <c r="AJ44" i="59"/>
  <c r="AA22" i="59"/>
  <c r="AA27" i="59"/>
  <c r="AA43" i="58"/>
  <c r="AA29" i="58"/>
  <c r="AJ24" i="58"/>
  <c r="AA32" i="58"/>
  <c r="AJ31" i="62"/>
  <c r="AA24" i="61"/>
  <c r="AJ30" i="61"/>
  <c r="AJ39" i="61"/>
  <c r="AJ34" i="61"/>
  <c r="AA27" i="60"/>
  <c r="AJ40" i="59"/>
  <c r="AJ38" i="59"/>
  <c r="AA35" i="58"/>
  <c r="AJ33" i="58"/>
  <c r="AJ30" i="58"/>
  <c r="AA48" i="22"/>
  <c r="Z38" i="62"/>
  <c r="Z34" i="58"/>
  <c r="AJ34" i="58" s="1"/>
  <c r="Z33" i="60"/>
  <c r="AJ33" i="60" s="1"/>
  <c r="Z34" i="59"/>
  <c r="AA34" i="59" s="1"/>
  <c r="Z46" i="61"/>
  <c r="AA46" i="61" s="1"/>
  <c r="Z33" i="62"/>
  <c r="AA33" i="62" s="1"/>
  <c r="Z41" i="59"/>
  <c r="AA41" i="59" s="1"/>
  <c r="Z19" i="62"/>
  <c r="AA19" i="62" s="1"/>
  <c r="Z29" i="62"/>
  <c r="AA29" i="62" s="1"/>
  <c r="Z21" i="58"/>
  <c r="AJ21" i="58" s="1"/>
  <c r="Z45" i="62"/>
  <c r="AA45" i="62" s="1"/>
  <c r="Z18" i="59"/>
  <c r="AA18" i="59" s="1"/>
  <c r="Z47" i="22"/>
  <c r="AA47" i="22" s="1"/>
  <c r="Z45" i="22"/>
  <c r="AJ45" i="22" s="1"/>
  <c r="Z43" i="61"/>
  <c r="AA43" i="61" s="1"/>
  <c r="Z18" i="60"/>
  <c r="AA18" i="60" s="1"/>
  <c r="Z45" i="58"/>
  <c r="Z25" i="59"/>
  <c r="AJ25" i="59" s="1"/>
  <c r="Z15" i="62"/>
  <c r="AJ15" i="62" s="1"/>
  <c r="Z20" i="58"/>
  <c r="AA20" i="58" s="1"/>
  <c r="Z22" i="61"/>
  <c r="AJ22" i="61" s="1"/>
  <c r="AE18" i="22"/>
  <c r="P18" i="22"/>
  <c r="R18" i="22"/>
  <c r="S18" i="22"/>
  <c r="V18" i="22" s="1"/>
  <c r="Q18" i="22"/>
  <c r="U18" i="22"/>
  <c r="K10" i="64"/>
  <c r="AE19" i="22"/>
  <c r="K11" i="64"/>
  <c r="P19" i="22"/>
  <c r="R19" i="22"/>
  <c r="S19" i="22"/>
  <c r="V19" i="22" s="1"/>
  <c r="Q19" i="22"/>
  <c r="U19" i="22"/>
  <c r="AE20" i="22"/>
  <c r="K12" i="64"/>
  <c r="P20" i="22"/>
  <c r="R20" i="22"/>
  <c r="S20" i="22"/>
  <c r="V20" i="22" s="1"/>
  <c r="Q20" i="22"/>
  <c r="U20" i="22"/>
  <c r="AE21" i="22"/>
  <c r="P21" i="22"/>
  <c r="R21" i="22"/>
  <c r="S21" i="22"/>
  <c r="V21" i="22" s="1"/>
  <c r="U21" i="22"/>
  <c r="Q21" i="22"/>
  <c r="K13" i="64"/>
  <c r="AE22" i="22"/>
  <c r="P22" i="22"/>
  <c r="R22" i="22"/>
  <c r="S22" i="22"/>
  <c r="V22" i="22"/>
  <c r="Q22" i="22"/>
  <c r="U22" i="22"/>
  <c r="K14" i="64"/>
  <c r="AE23" i="22"/>
  <c r="K15" i="64"/>
  <c r="P23" i="22"/>
  <c r="R23" i="22"/>
  <c r="S23" i="22"/>
  <c r="V23" i="22" s="1"/>
  <c r="U23" i="22"/>
  <c r="Q23" i="22"/>
  <c r="AE24" i="22"/>
  <c r="P24" i="22"/>
  <c r="R24" i="22"/>
  <c r="S24" i="22"/>
  <c r="V24" i="22"/>
  <c r="Q24" i="22"/>
  <c r="U24" i="22"/>
  <c r="K8" i="65"/>
  <c r="P25" i="22"/>
  <c r="R25" i="22"/>
  <c r="S25" i="22"/>
  <c r="V25" i="22" s="1"/>
  <c r="U25" i="22"/>
  <c r="Q25" i="22"/>
  <c r="AE25" i="22"/>
  <c r="K10" i="65"/>
  <c r="AE26" i="22"/>
  <c r="K11" i="65"/>
  <c r="P26" i="22"/>
  <c r="R26" i="22"/>
  <c r="S26" i="22"/>
  <c r="V26" i="22"/>
  <c r="Q26" i="22"/>
  <c r="U26" i="22"/>
  <c r="Q27" i="22"/>
  <c r="AE27" i="22"/>
  <c r="P27" i="22"/>
  <c r="R27" i="22"/>
  <c r="S27" i="22"/>
  <c r="V27" i="22"/>
  <c r="U27" i="22"/>
  <c r="K12" i="65"/>
  <c r="AE28" i="22"/>
  <c r="P28" i="22"/>
  <c r="R28" i="22"/>
  <c r="S28" i="22"/>
  <c r="V28" i="22"/>
  <c r="Q28" i="22"/>
  <c r="U28" i="22"/>
  <c r="K13" i="65"/>
  <c r="K14" i="65"/>
  <c r="P29" i="22"/>
  <c r="R29" i="22"/>
  <c r="S29" i="22"/>
  <c r="V29" i="22" s="1"/>
  <c r="U29" i="22"/>
  <c r="Q29" i="22"/>
  <c r="AE29" i="22"/>
  <c r="P30" i="22"/>
  <c r="AE30" i="22"/>
  <c r="K15" i="65"/>
  <c r="U30" i="22"/>
  <c r="R30" i="22"/>
  <c r="S30" i="22"/>
  <c r="V30" i="22" s="1"/>
  <c r="Q30" i="22"/>
  <c r="R32" i="22"/>
  <c r="P32" i="22"/>
  <c r="S32" i="22"/>
  <c r="V32" i="22" s="1"/>
  <c r="Q32" i="22"/>
  <c r="U32" i="22"/>
  <c r="AE32" i="22"/>
  <c r="K10" i="66"/>
  <c r="K11" i="66"/>
  <c r="R33" i="22"/>
  <c r="Q33" i="22"/>
  <c r="U33" i="22"/>
  <c r="P33" i="22"/>
  <c r="S33" i="22"/>
  <c r="V33" i="22" s="1"/>
  <c r="AE33" i="22"/>
  <c r="R34" i="22"/>
  <c r="S34" i="22"/>
  <c r="V34" i="22" s="1"/>
  <c r="U34" i="22"/>
  <c r="P34" i="22"/>
  <c r="Q34" i="22"/>
  <c r="AE34" i="22"/>
  <c r="K12" i="66"/>
  <c r="K13" i="67"/>
  <c r="Q42" i="22"/>
  <c r="P42" i="22"/>
  <c r="U42" i="22"/>
  <c r="R42" i="22"/>
  <c r="S42" i="22"/>
  <c r="V42" i="22" s="1"/>
  <c r="AE42" i="22"/>
  <c r="R12" i="58"/>
  <c r="P12" i="58"/>
  <c r="Q12" i="58"/>
  <c r="S12" i="58"/>
  <c r="V12" i="58" s="1"/>
  <c r="U12" i="58"/>
  <c r="AE12" i="58"/>
  <c r="P9" i="62"/>
  <c r="Q9" i="62"/>
  <c r="R9" i="62"/>
  <c r="S9" i="62"/>
  <c r="V9" i="62" s="1"/>
  <c r="U9" i="62"/>
  <c r="AE9" i="62"/>
  <c r="U12" i="62"/>
  <c r="P12" i="62"/>
  <c r="Q12" i="62"/>
  <c r="R12" i="62"/>
  <c r="S12" i="62"/>
  <c r="V12" i="62" s="1"/>
  <c r="AE12" i="62"/>
  <c r="Y16" i="61"/>
  <c r="X16" i="61"/>
  <c r="Z17" i="59"/>
  <c r="AA17" i="59" s="1"/>
  <c r="X12" i="59"/>
  <c r="W12" i="59"/>
  <c r="Y12" i="59"/>
  <c r="AE9" i="58"/>
  <c r="U9" i="58"/>
  <c r="P9" i="58"/>
  <c r="Q9" i="58"/>
  <c r="R9" i="58"/>
  <c r="S9" i="58"/>
  <c r="V9" i="58" s="1"/>
  <c r="W9" i="58" s="1"/>
  <c r="Z17" i="58"/>
  <c r="AJ17" i="58" s="1"/>
  <c r="Y16" i="62"/>
  <c r="W16" i="62"/>
  <c r="X16" i="62"/>
  <c r="AE14" i="62"/>
  <c r="R14" i="62"/>
  <c r="P14" i="62"/>
  <c r="Q14" i="62"/>
  <c r="S14" i="62"/>
  <c r="V14" i="62" s="1"/>
  <c r="U14" i="62"/>
  <c r="Z17" i="62"/>
  <c r="AA17" i="62" s="1"/>
  <c r="U16" i="61"/>
  <c r="W12" i="61"/>
  <c r="Y12" i="61"/>
  <c r="X12" i="61"/>
  <c r="P10" i="61"/>
  <c r="Q10" i="61"/>
  <c r="S10" i="61"/>
  <c r="V10" i="61" s="1"/>
  <c r="U10" i="61"/>
  <c r="R10" i="61"/>
  <c r="AE10" i="61"/>
  <c r="AE11" i="61"/>
  <c r="P11" i="61"/>
  <c r="Q11" i="61"/>
  <c r="R11" i="61"/>
  <c r="S11" i="61"/>
  <c r="V11" i="61" s="1"/>
  <c r="U11" i="61"/>
  <c r="U14" i="61"/>
  <c r="AE14" i="61"/>
  <c r="P14" i="61"/>
  <c r="Q14" i="61"/>
  <c r="R14" i="61"/>
  <c r="S14" i="61"/>
  <c r="V14" i="61" s="1"/>
  <c r="P13" i="61"/>
  <c r="Q13" i="61"/>
  <c r="S13" i="61"/>
  <c r="V13" i="61" s="1"/>
  <c r="AE13" i="61"/>
  <c r="R13" i="61"/>
  <c r="U13" i="61"/>
  <c r="Q16" i="60"/>
  <c r="R16" i="60"/>
  <c r="U16" i="60"/>
  <c r="P16" i="60"/>
  <c r="S16" i="60"/>
  <c r="V16" i="60" s="1"/>
  <c r="W16" i="60" s="1"/>
  <c r="AE16" i="60"/>
  <c r="S11" i="60"/>
  <c r="V11" i="60" s="1"/>
  <c r="W11" i="60" s="1"/>
  <c r="AE11" i="60"/>
  <c r="P11" i="60"/>
  <c r="Q11" i="60"/>
  <c r="R11" i="60"/>
  <c r="U11" i="60"/>
  <c r="AE12" i="60"/>
  <c r="Q12" i="60"/>
  <c r="R12" i="60"/>
  <c r="S12" i="60"/>
  <c r="V12" i="60" s="1"/>
  <c r="W12" i="60" s="1"/>
  <c r="P12" i="60"/>
  <c r="U12" i="60"/>
  <c r="W16" i="59"/>
  <c r="X16" i="59"/>
  <c r="Y16" i="59"/>
  <c r="AE10" i="59"/>
  <c r="R10" i="59"/>
  <c r="S10" i="59"/>
  <c r="V10" i="59" s="1"/>
  <c r="P10" i="59"/>
  <c r="Q10" i="59"/>
  <c r="U10" i="59"/>
  <c r="S11" i="59"/>
  <c r="V11" i="59" s="1"/>
  <c r="P11" i="59"/>
  <c r="Q11" i="59"/>
  <c r="R11" i="59"/>
  <c r="U11" i="59"/>
  <c r="AE11" i="59"/>
  <c r="Z14" i="59"/>
  <c r="AA14" i="59" s="1"/>
  <c r="P15" i="59"/>
  <c r="S15" i="59"/>
  <c r="V15" i="59" s="1"/>
  <c r="Q15" i="59"/>
  <c r="R15" i="59"/>
  <c r="U15" i="59"/>
  <c r="AE15" i="59"/>
  <c r="X16" i="58"/>
  <c r="Y16" i="58"/>
  <c r="W16" i="58"/>
  <c r="R14" i="22"/>
  <c r="S14" i="22"/>
  <c r="V14" i="22" s="1"/>
  <c r="U14" i="22"/>
  <c r="AE14" i="22"/>
  <c r="P14" i="22"/>
  <c r="Q14" i="22"/>
  <c r="P11" i="22"/>
  <c r="Q11" i="22"/>
  <c r="R11" i="22"/>
  <c r="S11" i="22"/>
  <c r="V11" i="22" s="1"/>
  <c r="U11" i="22"/>
  <c r="AE11" i="22"/>
  <c r="K10" i="42"/>
  <c r="X10" i="58"/>
  <c r="Y10" i="58"/>
  <c r="W10" i="58"/>
  <c r="AE11" i="58"/>
  <c r="S11" i="58"/>
  <c r="V11" i="58" s="1"/>
  <c r="U11" i="58"/>
  <c r="R11" i="58"/>
  <c r="P11" i="58"/>
  <c r="Q11" i="58"/>
  <c r="AE14" i="58"/>
  <c r="U14" i="58"/>
  <c r="P14" i="58"/>
  <c r="R14" i="58"/>
  <c r="Q14" i="58"/>
  <c r="S14" i="58"/>
  <c r="V14" i="58" s="1"/>
  <c r="S17" i="22"/>
  <c r="V17" i="22" s="1"/>
  <c r="Q17" i="22"/>
  <c r="U17" i="22"/>
  <c r="R17" i="22"/>
  <c r="P17" i="22"/>
  <c r="K8" i="64"/>
  <c r="AE17" i="22"/>
  <c r="AE16" i="22"/>
  <c r="U16" i="22"/>
  <c r="R16" i="22"/>
  <c r="P16" i="22"/>
  <c r="S16" i="22"/>
  <c r="V16" i="22" s="1"/>
  <c r="Q16" i="22"/>
  <c r="AE15" i="22"/>
  <c r="S15" i="22"/>
  <c r="V15" i="22" s="1"/>
  <c r="U15" i="22"/>
  <c r="Q15" i="22"/>
  <c r="R15" i="22"/>
  <c r="P15" i="22"/>
  <c r="K14" i="42"/>
  <c r="Q13" i="22"/>
  <c r="R13" i="22"/>
  <c r="S13" i="22"/>
  <c r="V13" i="22" s="1"/>
  <c r="P13" i="22"/>
  <c r="U13" i="22"/>
  <c r="AE13" i="22"/>
  <c r="K12" i="42"/>
  <c r="AE12" i="22"/>
  <c r="K11" i="42"/>
  <c r="U12" i="22"/>
  <c r="P12" i="22"/>
  <c r="Q12" i="22"/>
  <c r="R12" i="22"/>
  <c r="S12" i="22"/>
  <c r="V12" i="22" s="1"/>
  <c r="AJ32" i="62"/>
  <c r="AA32" i="62"/>
  <c r="AJ45" i="58"/>
  <c r="AA45" i="58"/>
  <c r="AA35" i="61"/>
  <c r="AJ35" i="61"/>
  <c r="AA26" i="58"/>
  <c r="AJ26" i="58"/>
  <c r="AJ17" i="60"/>
  <c r="AA17" i="60"/>
  <c r="AJ44" i="62"/>
  <c r="AA44" i="62"/>
  <c r="AJ38" i="62"/>
  <c r="AA38" i="62"/>
  <c r="AA46" i="62"/>
  <c r="AJ46" i="62"/>
  <c r="AJ21" i="62"/>
  <c r="AA21" i="62"/>
  <c r="AJ39" i="60"/>
  <c r="AA39" i="60"/>
  <c r="AJ46" i="22"/>
  <c r="AA46" i="22"/>
  <c r="AJ39" i="58"/>
  <c r="AA39" i="58"/>
  <c r="AJ36" i="62"/>
  <c r="AA36" i="62"/>
  <c r="AJ18" i="60"/>
  <c r="AJ41" i="62"/>
  <c r="AA41" i="62"/>
  <c r="AA30" i="59"/>
  <c r="AJ30" i="59"/>
  <c r="AA44" i="60"/>
  <c r="AJ44" i="60"/>
  <c r="AJ40" i="62"/>
  <c r="AA40" i="62"/>
  <c r="AJ23" i="60"/>
  <c r="AA23" i="60"/>
  <c r="AA32" i="60"/>
  <c r="AJ32" i="60"/>
  <c r="AJ41" i="60"/>
  <c r="AA41" i="60"/>
  <c r="AJ34" i="62"/>
  <c r="AA34" i="62"/>
  <c r="AA48" i="60"/>
  <c r="AJ48" i="60"/>
  <c r="AA38" i="61"/>
  <c r="AJ38" i="61"/>
  <c r="AJ23" i="58"/>
  <c r="AA23" i="58"/>
  <c r="Q40" i="22"/>
  <c r="R40" i="22"/>
  <c r="S40" i="22"/>
  <c r="V40" i="22" s="1"/>
  <c r="P40" i="22"/>
  <c r="U40" i="22"/>
  <c r="AE40" i="22"/>
  <c r="K11" i="67"/>
  <c r="S13" i="58"/>
  <c r="V13" i="58" s="1"/>
  <c r="U13" i="58"/>
  <c r="Q13" i="58"/>
  <c r="R13" i="58"/>
  <c r="P13" i="58"/>
  <c r="AE13" i="58"/>
  <c r="O50" i="58"/>
  <c r="K13" i="42"/>
  <c r="AA36" i="61"/>
  <c r="AJ36" i="61"/>
  <c r="AJ35" i="22"/>
  <c r="AA35" i="22"/>
  <c r="S9" i="59"/>
  <c r="U9" i="59"/>
  <c r="P9" i="59"/>
  <c r="Q9" i="59"/>
  <c r="R9" i="59"/>
  <c r="AE9" i="59"/>
  <c r="O50" i="59"/>
  <c r="U13" i="60"/>
  <c r="Q13" i="60"/>
  <c r="R13" i="60"/>
  <c r="P13" i="60"/>
  <c r="S13" i="60"/>
  <c r="V13" i="60" s="1"/>
  <c r="W13" i="60" s="1"/>
  <c r="AE13" i="60"/>
  <c r="Q41" i="22"/>
  <c r="P41" i="22"/>
  <c r="R41" i="22"/>
  <c r="U41" i="22"/>
  <c r="S41" i="22"/>
  <c r="V41" i="22" s="1"/>
  <c r="AE41" i="22"/>
  <c r="K12" i="67"/>
  <c r="AJ31" i="22"/>
  <c r="M8" i="66"/>
  <c r="AA31" i="22"/>
  <c r="P8" i="66" s="1"/>
  <c r="AJ37" i="62"/>
  <c r="AA37" i="62"/>
  <c r="AJ36" i="22"/>
  <c r="M14" i="66"/>
  <c r="AA36" i="22"/>
  <c r="R37" i="22"/>
  <c r="P37" i="22"/>
  <c r="U37" i="22"/>
  <c r="S37" i="22"/>
  <c r="V37" i="22" s="1"/>
  <c r="AE37" i="22"/>
  <c r="Q37" i="22"/>
  <c r="K15" i="66"/>
  <c r="K16" i="66" s="1"/>
  <c r="Q39" i="22"/>
  <c r="S39" i="22"/>
  <c r="V39" i="22" s="1"/>
  <c r="U39" i="22"/>
  <c r="P39" i="22"/>
  <c r="R39" i="22"/>
  <c r="AE39" i="22"/>
  <c r="K10" i="67"/>
  <c r="P15" i="61"/>
  <c r="Q15" i="61"/>
  <c r="R15" i="61"/>
  <c r="S15" i="61"/>
  <c r="U15" i="61"/>
  <c r="AE15" i="61"/>
  <c r="O50" i="61"/>
  <c r="Q10" i="22"/>
  <c r="R10" i="22"/>
  <c r="S10" i="22"/>
  <c r="P10" i="22"/>
  <c r="U10" i="22"/>
  <c r="AE10" i="22"/>
  <c r="O51" i="22"/>
  <c r="K8" i="42"/>
  <c r="Q15" i="58"/>
  <c r="R15" i="58"/>
  <c r="S15" i="58"/>
  <c r="V15" i="58" s="1"/>
  <c r="U15" i="58"/>
  <c r="P15" i="58"/>
  <c r="K15" i="42"/>
  <c r="AE15" i="58"/>
  <c r="AA37" i="59"/>
  <c r="AJ37" i="59"/>
  <c r="AD55" i="58"/>
  <c r="Q43" i="22"/>
  <c r="S43" i="22"/>
  <c r="V43" i="22" s="1"/>
  <c r="P43" i="22"/>
  <c r="R43" i="22"/>
  <c r="U43" i="22"/>
  <c r="AE43" i="22"/>
  <c r="K14" i="67"/>
  <c r="AJ47" i="62"/>
  <c r="AA47" i="62"/>
  <c r="AJ27" i="58"/>
  <c r="AA27" i="58"/>
  <c r="AJ37" i="58"/>
  <c r="AA37" i="58"/>
  <c r="AJ47" i="58"/>
  <c r="AA47" i="58"/>
  <c r="U15" i="60"/>
  <c r="Q15" i="60"/>
  <c r="R15" i="60"/>
  <c r="P15" i="60"/>
  <c r="S15" i="60"/>
  <c r="V15" i="60" s="1"/>
  <c r="W15" i="60" s="1"/>
  <c r="AE15" i="60"/>
  <c r="Q44" i="22"/>
  <c r="R44" i="22"/>
  <c r="S44" i="22"/>
  <c r="V44" i="22" s="1"/>
  <c r="P44" i="22"/>
  <c r="U44" i="22"/>
  <c r="AE44" i="22"/>
  <c r="K15" i="67"/>
  <c r="AJ31" i="60"/>
  <c r="AA31" i="60"/>
  <c r="U14" i="60"/>
  <c r="Q14" i="60"/>
  <c r="R14" i="60"/>
  <c r="P14" i="60"/>
  <c r="S14" i="60"/>
  <c r="V14" i="60" s="1"/>
  <c r="W14" i="60" s="1"/>
  <c r="AE14" i="60"/>
  <c r="AJ20" i="61"/>
  <c r="AA20" i="61"/>
  <c r="AJ44" i="61"/>
  <c r="AA44" i="61"/>
  <c r="AA21" i="59"/>
  <c r="AJ21" i="59"/>
  <c r="W9" i="61"/>
  <c r="X9" i="61"/>
  <c r="Y9" i="61"/>
  <c r="AJ42" i="62"/>
  <c r="AA42" i="62"/>
  <c r="AA42" i="61"/>
  <c r="AJ42" i="61"/>
  <c r="AJ26" i="61"/>
  <c r="AA26" i="61"/>
  <c r="AA31" i="58"/>
  <c r="AJ31" i="58"/>
  <c r="U10" i="60"/>
  <c r="Q10" i="60"/>
  <c r="R10" i="60"/>
  <c r="P10" i="60"/>
  <c r="S10" i="60"/>
  <c r="AE10" i="60"/>
  <c r="O50" i="60"/>
  <c r="Q38" i="22"/>
  <c r="U38" i="22"/>
  <c r="P38" i="22"/>
  <c r="AE38" i="22"/>
  <c r="R38" i="22"/>
  <c r="S38" i="22"/>
  <c r="V38" i="22" s="1"/>
  <c r="K8" i="67"/>
  <c r="U13" i="59"/>
  <c r="Q13" i="59"/>
  <c r="R13" i="59"/>
  <c r="P13" i="59"/>
  <c r="S13" i="59"/>
  <c r="V13" i="59" s="1"/>
  <c r="AE13" i="59"/>
  <c r="AJ45" i="60"/>
  <c r="AA45" i="60"/>
  <c r="P10" i="62"/>
  <c r="Q10" i="62"/>
  <c r="S10" i="62"/>
  <c r="V10" i="62" s="1"/>
  <c r="U10" i="62"/>
  <c r="R10" i="62"/>
  <c r="AE10" i="62"/>
  <c r="O50" i="62"/>
  <c r="AD55" i="60"/>
  <c r="Q13" i="62"/>
  <c r="R13" i="62"/>
  <c r="S13" i="62"/>
  <c r="V13" i="62" s="1"/>
  <c r="U13" i="62"/>
  <c r="P13" i="62"/>
  <c r="AE13" i="62"/>
  <c r="AD55" i="59"/>
  <c r="AD55" i="61"/>
  <c r="AI57" i="62"/>
  <c r="AI57" i="61"/>
  <c r="AI57" i="60"/>
  <c r="AI57" i="59"/>
  <c r="Z11" i="62" l="1"/>
  <c r="AA11" i="62" s="1"/>
  <c r="K16" i="64"/>
  <c r="Y9" i="60"/>
  <c r="W9" i="60"/>
  <c r="X9" i="60"/>
  <c r="Z16" i="58"/>
  <c r="AA16" i="58" s="1"/>
  <c r="AJ29" i="62"/>
  <c r="AJ14" i="59"/>
  <c r="AJ18" i="59"/>
  <c r="AJ45" i="62"/>
  <c r="AJ34" i="59"/>
  <c r="AA33" i="60"/>
  <c r="AJ33" i="62"/>
  <c r="AA22" i="61"/>
  <c r="AA25" i="59"/>
  <c r="P14" i="66"/>
  <c r="AJ20" i="58"/>
  <c r="AA17" i="58"/>
  <c r="M13" i="66"/>
  <c r="AA34" i="58"/>
  <c r="P13" i="66" s="1"/>
  <c r="AA45" i="22"/>
  <c r="AJ47" i="22"/>
  <c r="AA15" i="62"/>
  <c r="AJ19" i="62"/>
  <c r="AJ43" i="61"/>
  <c r="AJ46" i="61"/>
  <c r="AJ41" i="59"/>
  <c r="AJ17" i="59"/>
  <c r="AA21" i="58"/>
  <c r="R50" i="62"/>
  <c r="Z12" i="61"/>
  <c r="AJ12" i="61" s="1"/>
  <c r="Z12" i="59"/>
  <c r="AJ12" i="59" s="1"/>
  <c r="W12" i="62"/>
  <c r="X12" i="62"/>
  <c r="Y12" i="62"/>
  <c r="W9" i="62"/>
  <c r="Y9" i="62"/>
  <c r="X9" i="62"/>
  <c r="Y12" i="58"/>
  <c r="W12" i="58"/>
  <c r="X12" i="58"/>
  <c r="Y42" i="22"/>
  <c r="W42" i="22"/>
  <c r="X42" i="22"/>
  <c r="Z42" i="22"/>
  <c r="Y34" i="22"/>
  <c r="W34" i="22"/>
  <c r="X34" i="22"/>
  <c r="W33" i="22"/>
  <c r="X33" i="22"/>
  <c r="Y33" i="22"/>
  <c r="Z33" i="22" s="1"/>
  <c r="X32" i="22"/>
  <c r="Y32" i="22"/>
  <c r="W32" i="22"/>
  <c r="Z32" i="22" s="1"/>
  <c r="X30" i="22"/>
  <c r="Y30" i="22"/>
  <c r="W30" i="22"/>
  <c r="X29" i="22"/>
  <c r="Y29" i="22"/>
  <c r="W29" i="22"/>
  <c r="Z29" i="22"/>
  <c r="X28" i="22"/>
  <c r="W28" i="22"/>
  <c r="Y28" i="22"/>
  <c r="Z28" i="22"/>
  <c r="X27" i="22"/>
  <c r="Y27" i="22"/>
  <c r="W27" i="22"/>
  <c r="X26" i="22"/>
  <c r="W26" i="22"/>
  <c r="Y26" i="22"/>
  <c r="X25" i="22"/>
  <c r="Y25" i="22"/>
  <c r="W25" i="22"/>
  <c r="Z25" i="22"/>
  <c r="K16" i="65"/>
  <c r="X24" i="22"/>
  <c r="W24" i="22"/>
  <c r="Y24" i="22"/>
  <c r="X23" i="22"/>
  <c r="Y23" i="22"/>
  <c r="W23" i="22"/>
  <c r="X22" i="22"/>
  <c r="W22" i="22"/>
  <c r="Y22" i="22"/>
  <c r="X21" i="22"/>
  <c r="Y21" i="22"/>
  <c r="W21" i="22"/>
  <c r="Z21" i="22"/>
  <c r="X20" i="22"/>
  <c r="W20" i="22"/>
  <c r="Y20" i="22"/>
  <c r="X19" i="22"/>
  <c r="Y19" i="22"/>
  <c r="W19" i="22"/>
  <c r="Z19" i="22"/>
  <c r="X18" i="22"/>
  <c r="W18" i="22"/>
  <c r="Y18" i="22"/>
  <c r="AJ11" i="62"/>
  <c r="AE49" i="61"/>
  <c r="AF49" i="61" s="1"/>
  <c r="Z16" i="61"/>
  <c r="AA16" i="61" s="1"/>
  <c r="AE49" i="60"/>
  <c r="AE51" i="60" s="1"/>
  <c r="Z16" i="59"/>
  <c r="AA16" i="59" s="1"/>
  <c r="Y9" i="58"/>
  <c r="X9" i="58"/>
  <c r="Z9" i="58" s="1"/>
  <c r="Z10" i="58"/>
  <c r="AJ10" i="58" s="1"/>
  <c r="Z16" i="62"/>
  <c r="AA16" i="62" s="1"/>
  <c r="AE49" i="62"/>
  <c r="AF49" i="62" s="1"/>
  <c r="X14" i="62"/>
  <c r="W14" i="62"/>
  <c r="Y14" i="62"/>
  <c r="AJ17" i="62"/>
  <c r="W13" i="61"/>
  <c r="X13" i="61"/>
  <c r="Y13" i="61"/>
  <c r="Y14" i="61"/>
  <c r="X14" i="61"/>
  <c r="W14" i="61"/>
  <c r="X11" i="61"/>
  <c r="Y11" i="61"/>
  <c r="W11" i="61"/>
  <c r="Z11" i="61" s="1"/>
  <c r="Y10" i="61"/>
  <c r="W10" i="61"/>
  <c r="X10" i="61"/>
  <c r="R50" i="61"/>
  <c r="X16" i="60"/>
  <c r="Y16" i="60"/>
  <c r="Y12" i="60"/>
  <c r="X12" i="60"/>
  <c r="Y11" i="60"/>
  <c r="X11" i="60"/>
  <c r="W15" i="59"/>
  <c r="X15" i="59"/>
  <c r="Y15" i="59"/>
  <c r="W11" i="59"/>
  <c r="X11" i="59"/>
  <c r="Y11" i="59"/>
  <c r="W10" i="59"/>
  <c r="X10" i="59"/>
  <c r="Y10" i="59"/>
  <c r="W14" i="22"/>
  <c r="Y14" i="22"/>
  <c r="X14" i="22"/>
  <c r="W11" i="22"/>
  <c r="X11" i="22"/>
  <c r="Y11" i="22"/>
  <c r="Y11" i="58"/>
  <c r="X11" i="58"/>
  <c r="W11" i="58"/>
  <c r="W14" i="58"/>
  <c r="X14" i="58"/>
  <c r="Y14" i="58"/>
  <c r="X17" i="22"/>
  <c r="W17" i="22"/>
  <c r="Y17" i="22"/>
  <c r="X16" i="22"/>
  <c r="Y16" i="22"/>
  <c r="W16" i="22"/>
  <c r="Y15" i="22"/>
  <c r="X15" i="22"/>
  <c r="W15" i="22"/>
  <c r="AT63" i="22"/>
  <c r="AT65" i="22" s="1"/>
  <c r="AT67" i="22" s="1"/>
  <c r="AT69" i="22" s="1"/>
  <c r="AT71" i="22" s="1"/>
  <c r="X13" i="22"/>
  <c r="Y13" i="22"/>
  <c r="W13" i="22"/>
  <c r="W12" i="22"/>
  <c r="Y12" i="22"/>
  <c r="X12" i="22"/>
  <c r="Y43" i="22"/>
  <c r="X43" i="22"/>
  <c r="W43" i="22"/>
  <c r="Y13" i="60"/>
  <c r="X13" i="60"/>
  <c r="W15" i="58"/>
  <c r="Y15" i="58"/>
  <c r="X15" i="58"/>
  <c r="Y39" i="22"/>
  <c r="X39" i="22"/>
  <c r="W39" i="22"/>
  <c r="Y41" i="22"/>
  <c r="W41" i="22"/>
  <c r="X41" i="22"/>
  <c r="Z41" i="22" s="1"/>
  <c r="Y14" i="60"/>
  <c r="X14" i="60"/>
  <c r="Z14" i="60" s="1"/>
  <c r="W13" i="62"/>
  <c r="Y13" i="62"/>
  <c r="X13" i="62"/>
  <c r="Z13" i="62" s="1"/>
  <c r="Y13" i="59"/>
  <c r="W13" i="59"/>
  <c r="X13" i="59"/>
  <c r="Y44" i="22"/>
  <c r="W44" i="22"/>
  <c r="X44" i="22"/>
  <c r="Y38" i="22"/>
  <c r="W38" i="22"/>
  <c r="X38" i="22"/>
  <c r="AT62" i="61"/>
  <c r="AT64" i="61" s="1"/>
  <c r="AT66" i="61" s="1"/>
  <c r="AT68" i="61" s="1"/>
  <c r="AT70" i="61" s="1"/>
  <c r="S50" i="61"/>
  <c r="AT62" i="59"/>
  <c r="AT64" i="59" s="1"/>
  <c r="AT66" i="59" s="1"/>
  <c r="AT68" i="59" s="1"/>
  <c r="AT70" i="59" s="1"/>
  <c r="S50" i="59"/>
  <c r="Y40" i="22"/>
  <c r="W40" i="22"/>
  <c r="X40" i="22"/>
  <c r="AD57" i="59"/>
  <c r="AT62" i="60"/>
  <c r="AT64" i="60" s="1"/>
  <c r="AT66" i="60" s="1"/>
  <c r="AT68" i="60" s="1"/>
  <c r="AT70" i="60" s="1"/>
  <c r="S50" i="60"/>
  <c r="Y15" i="60"/>
  <c r="X15" i="60"/>
  <c r="Z15" i="60" s="1"/>
  <c r="K16" i="42"/>
  <c r="AS63" i="22"/>
  <c r="AS65" i="22" s="1"/>
  <c r="AS67" i="22" s="1"/>
  <c r="AS69" i="22" s="1"/>
  <c r="AS71" i="22" s="1"/>
  <c r="Q50" i="61"/>
  <c r="AS62" i="61"/>
  <c r="AS64" i="61" s="1"/>
  <c r="AS66" i="61" s="1"/>
  <c r="AS68" i="61" s="1"/>
  <c r="AS70" i="61" s="1"/>
  <c r="AE49" i="59"/>
  <c r="AR62" i="58"/>
  <c r="P50" i="58"/>
  <c r="AR62" i="60"/>
  <c r="P50" i="60"/>
  <c r="AE50" i="22"/>
  <c r="P50" i="61"/>
  <c r="AR62" i="61"/>
  <c r="R50" i="59"/>
  <c r="R50" i="58"/>
  <c r="AS62" i="59"/>
  <c r="AS64" i="59" s="1"/>
  <c r="AS66" i="59" s="1"/>
  <c r="AS68" i="59" s="1"/>
  <c r="AS70" i="59" s="1"/>
  <c r="Q50" i="59"/>
  <c r="AD57" i="61"/>
  <c r="AV63" i="22"/>
  <c r="AV65" i="22" s="1"/>
  <c r="AV67" i="22" s="1"/>
  <c r="AV69" i="22" s="1"/>
  <c r="AV71" i="22" s="1"/>
  <c r="Q50" i="62"/>
  <c r="AS62" i="62"/>
  <c r="AS64" i="62" s="1"/>
  <c r="AS66" i="62" s="1"/>
  <c r="AS68" i="62" s="1"/>
  <c r="AS70" i="62" s="1"/>
  <c r="K16" i="67"/>
  <c r="Z9" i="61"/>
  <c r="AD57" i="58"/>
  <c r="AE49" i="58"/>
  <c r="Y37" i="22"/>
  <c r="W37" i="22"/>
  <c r="X37" i="22"/>
  <c r="Q50" i="58"/>
  <c r="AS62" i="58"/>
  <c r="AS64" i="58" s="1"/>
  <c r="AS66" i="58" s="1"/>
  <c r="AS68" i="58" s="1"/>
  <c r="AS70" i="58" s="1"/>
  <c r="X10" i="62"/>
  <c r="Y10" i="62"/>
  <c r="W10" i="62"/>
  <c r="V50" i="62"/>
  <c r="AS62" i="60"/>
  <c r="AS64" i="60" s="1"/>
  <c r="AS66" i="60" s="1"/>
  <c r="AS68" i="60" s="1"/>
  <c r="AS70" i="60" s="1"/>
  <c r="Q50" i="60"/>
  <c r="Z43" i="22"/>
  <c r="AR63" i="22"/>
  <c r="AD57" i="60"/>
  <c r="U50" i="62"/>
  <c r="AV62" i="62"/>
  <c r="AV64" i="62" s="1"/>
  <c r="AV66" i="62" s="1"/>
  <c r="AV68" i="62" s="1"/>
  <c r="AV70" i="62" s="1"/>
  <c r="Z38" i="22"/>
  <c r="V10" i="60"/>
  <c r="W10" i="60" s="1"/>
  <c r="Z44" i="22"/>
  <c r="V10" i="22"/>
  <c r="V15" i="61"/>
  <c r="V9" i="59"/>
  <c r="AV62" i="58"/>
  <c r="U50" i="58"/>
  <c r="P50" i="62"/>
  <c r="AR62" i="62"/>
  <c r="R50" i="60"/>
  <c r="P50" i="59"/>
  <c r="AR62" i="59"/>
  <c r="W13" i="58"/>
  <c r="Y13" i="58"/>
  <c r="X13" i="58"/>
  <c r="V50" i="58"/>
  <c r="S50" i="62"/>
  <c r="AT62" i="62"/>
  <c r="AT64" i="62" s="1"/>
  <c r="AT66" i="62" s="1"/>
  <c r="AT68" i="62" s="1"/>
  <c r="AT70" i="62" s="1"/>
  <c r="U50" i="60"/>
  <c r="AV62" i="60"/>
  <c r="AV64" i="60" s="1"/>
  <c r="AV66" i="60" s="1"/>
  <c r="AV68" i="60" s="1"/>
  <c r="AV70" i="60" s="1"/>
  <c r="U50" i="61"/>
  <c r="AV62" i="61"/>
  <c r="AV64" i="61" s="1"/>
  <c r="AV66" i="61" s="1"/>
  <c r="AV68" i="61" s="1"/>
  <c r="AV70" i="61" s="1"/>
  <c r="Z39" i="22"/>
  <c r="U50" i="59"/>
  <c r="AV62" i="59"/>
  <c r="AT62" i="58"/>
  <c r="AT64" i="58" s="1"/>
  <c r="AT66" i="58" s="1"/>
  <c r="AT68" i="58" s="1"/>
  <c r="AT70" i="58" s="1"/>
  <c r="S50" i="58"/>
  <c r="Z9" i="60" l="1"/>
  <c r="Z12" i="60"/>
  <c r="Z11" i="58"/>
  <c r="AJ16" i="62"/>
  <c r="AJ9" i="60"/>
  <c r="AA9" i="60"/>
  <c r="AF49" i="60"/>
  <c r="Z16" i="60"/>
  <c r="AJ16" i="60" s="1"/>
  <c r="AJ16" i="58"/>
  <c r="AA12" i="59"/>
  <c r="AA12" i="61"/>
  <c r="AJ16" i="59"/>
  <c r="Z37" i="22"/>
  <c r="Z40" i="22"/>
  <c r="M11" i="67" s="1"/>
  <c r="Z15" i="22"/>
  <c r="AJ15" i="22" s="1"/>
  <c r="Z17" i="22"/>
  <c r="AJ17" i="22" s="1"/>
  <c r="Z14" i="58"/>
  <c r="AA14" i="58" s="1"/>
  <c r="Z14" i="22"/>
  <c r="AA14" i="22" s="1"/>
  <c r="Z15" i="59"/>
  <c r="AA15" i="59" s="1"/>
  <c r="Z18" i="22"/>
  <c r="AJ19" i="22"/>
  <c r="M11" i="64"/>
  <c r="AA19" i="22"/>
  <c r="P11" i="64" s="1"/>
  <c r="Z20" i="22"/>
  <c r="AJ21" i="22"/>
  <c r="AA21" i="22"/>
  <c r="P13" i="64" s="1"/>
  <c r="M13" i="64"/>
  <c r="Z22" i="22"/>
  <c r="Z23" i="22"/>
  <c r="Z24" i="22"/>
  <c r="AJ25" i="22"/>
  <c r="M10" i="65"/>
  <c r="AA25" i="22"/>
  <c r="P10" i="65" s="1"/>
  <c r="Z26" i="22"/>
  <c r="Z27" i="22"/>
  <c r="AJ28" i="22"/>
  <c r="AA28" i="22"/>
  <c r="P13" i="65" s="1"/>
  <c r="M13" i="65"/>
  <c r="AJ29" i="22"/>
  <c r="M14" i="65"/>
  <c r="AA29" i="22"/>
  <c r="P14" i="65" s="1"/>
  <c r="Z30" i="22"/>
  <c r="AJ32" i="22"/>
  <c r="M10" i="66"/>
  <c r="AA32" i="22"/>
  <c r="P10" i="66" s="1"/>
  <c r="AJ33" i="22"/>
  <c r="M11" i="66"/>
  <c r="AA33" i="22"/>
  <c r="P11" i="66" s="1"/>
  <c r="Z34" i="22"/>
  <c r="AJ42" i="22"/>
  <c r="M13" i="67"/>
  <c r="AA42" i="22"/>
  <c r="P13" i="67" s="1"/>
  <c r="Z12" i="58"/>
  <c r="Z9" i="62"/>
  <c r="Z12" i="62"/>
  <c r="AE51" i="62"/>
  <c r="AE53" i="62" s="1"/>
  <c r="Z14" i="62"/>
  <c r="AJ14" i="62" s="1"/>
  <c r="AE51" i="61"/>
  <c r="AE53" i="61" s="1"/>
  <c r="AJ16" i="61"/>
  <c r="Z13" i="61"/>
  <c r="AA13" i="61" s="1"/>
  <c r="Z13" i="60"/>
  <c r="AJ13" i="60" s="1"/>
  <c r="Z11" i="60"/>
  <c r="AA11" i="60" s="1"/>
  <c r="Z11" i="59"/>
  <c r="AA11" i="59" s="1"/>
  <c r="Z10" i="59"/>
  <c r="AA10" i="59" s="1"/>
  <c r="AA10" i="58"/>
  <c r="Z14" i="61"/>
  <c r="Z10" i="61"/>
  <c r="AA11" i="61"/>
  <c r="AJ11" i="61"/>
  <c r="AA16" i="60"/>
  <c r="AA12" i="60"/>
  <c r="AJ12" i="60"/>
  <c r="Z13" i="59"/>
  <c r="AA13" i="59" s="1"/>
  <c r="Z16" i="22"/>
  <c r="AA16" i="22" s="1"/>
  <c r="Z11" i="22"/>
  <c r="M10" i="42" s="1"/>
  <c r="Z13" i="22"/>
  <c r="AJ13" i="22" s="1"/>
  <c r="AJ11" i="58"/>
  <c r="AA11" i="58"/>
  <c r="AA9" i="58"/>
  <c r="AJ9" i="58"/>
  <c r="Z15" i="58"/>
  <c r="AA15" i="58" s="1"/>
  <c r="Z12" i="22"/>
  <c r="AJ13" i="62"/>
  <c r="AA13" i="62"/>
  <c r="AJ40" i="22"/>
  <c r="AA40" i="22"/>
  <c r="P11" i="67" s="1"/>
  <c r="AJ41" i="22"/>
  <c r="M12" i="67"/>
  <c r="AA41" i="22"/>
  <c r="P12" i="67" s="1"/>
  <c r="AJ37" i="22"/>
  <c r="M15" i="66"/>
  <c r="AA37" i="22"/>
  <c r="P15" i="66" s="1"/>
  <c r="W50" i="62"/>
  <c r="AX62" i="62"/>
  <c r="X50" i="58"/>
  <c r="AY62" i="58"/>
  <c r="AJ14" i="60"/>
  <c r="AA14" i="60"/>
  <c r="AJ15" i="60"/>
  <c r="AA15" i="60"/>
  <c r="Y50" i="58"/>
  <c r="AZ62" i="58"/>
  <c r="AV64" i="58"/>
  <c r="AV66" i="58" s="1"/>
  <c r="AV68" i="58" s="1"/>
  <c r="AV70" i="58" s="1"/>
  <c r="AJ44" i="22"/>
  <c r="M15" i="67"/>
  <c r="AA44" i="22"/>
  <c r="P15" i="67" s="1"/>
  <c r="AZ62" i="62"/>
  <c r="Y50" i="62"/>
  <c r="Y10" i="60"/>
  <c r="X10" i="60"/>
  <c r="V50" i="60"/>
  <c r="AE51" i="58"/>
  <c r="AF49" i="58"/>
  <c r="X9" i="59"/>
  <c r="W9" i="59"/>
  <c r="Y9" i="59"/>
  <c r="V50" i="59"/>
  <c r="AJ38" i="22"/>
  <c r="M8" i="67"/>
  <c r="AA38" i="22"/>
  <c r="P8" i="67" s="1"/>
  <c r="AE52" i="22"/>
  <c r="AF50" i="22"/>
  <c r="AJ39" i="22"/>
  <c r="M10" i="67"/>
  <c r="AA39" i="22"/>
  <c r="P10" i="67" s="1"/>
  <c r="AJ43" i="22"/>
  <c r="M14" i="67"/>
  <c r="AA43" i="22"/>
  <c r="P14" i="67" s="1"/>
  <c r="AE53" i="60"/>
  <c r="AF51" i="60"/>
  <c r="W50" i="58"/>
  <c r="AX62" i="58"/>
  <c r="X50" i="62"/>
  <c r="AY62" i="62"/>
  <c r="AA9" i="61"/>
  <c r="AJ9" i="61"/>
  <c r="AE51" i="59"/>
  <c r="AF49" i="59"/>
  <c r="X15" i="61"/>
  <c r="Y15" i="61"/>
  <c r="W15" i="61"/>
  <c r="V50" i="61"/>
  <c r="Z10" i="62"/>
  <c r="AV64" i="59"/>
  <c r="AV66" i="59" s="1"/>
  <c r="AV68" i="59" s="1"/>
  <c r="AV70" i="59" s="1"/>
  <c r="Z13" i="58"/>
  <c r="X10" i="22"/>
  <c r="AY63" i="22" s="1"/>
  <c r="Y10" i="22"/>
  <c r="AZ63" i="22" s="1"/>
  <c r="W10" i="22"/>
  <c r="AJ13" i="61" l="1"/>
  <c r="AJ13" i="59"/>
  <c r="AA17" i="22"/>
  <c r="P8" i="64" s="1"/>
  <c r="AF51" i="62"/>
  <c r="AF51" i="61"/>
  <c r="AJ14" i="58"/>
  <c r="AJ14" i="22"/>
  <c r="M14" i="42"/>
  <c r="AA15" i="22"/>
  <c r="P14" i="42" s="1"/>
  <c r="AJ15" i="58"/>
  <c r="M8" i="64"/>
  <c r="AJ11" i="60"/>
  <c r="AJ11" i="59"/>
  <c r="AJ15" i="59"/>
  <c r="M15" i="42"/>
  <c r="AA14" i="62"/>
  <c r="AJ10" i="59"/>
  <c r="AJ16" i="22"/>
  <c r="AA12" i="62"/>
  <c r="AJ12" i="62"/>
  <c r="AJ9" i="62"/>
  <c r="AA9" i="62"/>
  <c r="AJ12" i="58"/>
  <c r="AA12" i="58"/>
  <c r="AJ34" i="22"/>
  <c r="M12" i="66"/>
  <c r="M16" i="66" s="1"/>
  <c r="AA34" i="22"/>
  <c r="P12" i="66" s="1"/>
  <c r="P16" i="66" s="1"/>
  <c r="AJ30" i="22"/>
  <c r="AA30" i="22"/>
  <c r="P15" i="65" s="1"/>
  <c r="M15" i="65"/>
  <c r="AJ27" i="22"/>
  <c r="AA27" i="22"/>
  <c r="P12" i="65" s="1"/>
  <c r="M12" i="65"/>
  <c r="AJ26" i="22"/>
  <c r="M11" i="65"/>
  <c r="AA26" i="22"/>
  <c r="P11" i="65" s="1"/>
  <c r="AJ24" i="22"/>
  <c r="AA24" i="22"/>
  <c r="P8" i="65" s="1"/>
  <c r="M8" i="65"/>
  <c r="AJ23" i="22"/>
  <c r="M15" i="64"/>
  <c r="AA23" i="22"/>
  <c r="P15" i="64" s="1"/>
  <c r="AJ22" i="22"/>
  <c r="AA22" i="22"/>
  <c r="P14" i="64" s="1"/>
  <c r="M14" i="64"/>
  <c r="AJ20" i="22"/>
  <c r="AA20" i="22"/>
  <c r="P12" i="64" s="1"/>
  <c r="M12" i="64"/>
  <c r="AJ18" i="22"/>
  <c r="AA18" i="22"/>
  <c r="P10" i="64" s="1"/>
  <c r="M10" i="64"/>
  <c r="AA13" i="60"/>
  <c r="BB62" i="62"/>
  <c r="AA10" i="61"/>
  <c r="AJ10" i="61"/>
  <c r="AJ14" i="61"/>
  <c r="AA14" i="61"/>
  <c r="M12" i="42"/>
  <c r="AA13" i="22"/>
  <c r="P12" i="42" s="1"/>
  <c r="AJ11" i="22"/>
  <c r="AA11" i="22"/>
  <c r="P10" i="42" s="1"/>
  <c r="BB62" i="58"/>
  <c r="P15" i="42"/>
  <c r="AA12" i="22"/>
  <c r="P11" i="42" s="1"/>
  <c r="AJ12" i="22"/>
  <c r="M11" i="42"/>
  <c r="AJ10" i="62"/>
  <c r="Z50" i="62"/>
  <c r="AA10" i="62"/>
  <c r="AZ64" i="60"/>
  <c r="AR64" i="60"/>
  <c r="AY64" i="60"/>
  <c r="AX64" i="60"/>
  <c r="AZ62" i="59"/>
  <c r="Y50" i="59"/>
  <c r="AY62" i="60"/>
  <c r="X50" i="60"/>
  <c r="AE55" i="62"/>
  <c r="AF53" i="62"/>
  <c r="AE55" i="60"/>
  <c r="AF53" i="60"/>
  <c r="AX62" i="59"/>
  <c r="W50" i="59"/>
  <c r="Z9" i="59"/>
  <c r="AZ62" i="60"/>
  <c r="Y50" i="60"/>
  <c r="AY64" i="62"/>
  <c r="AZ64" i="62"/>
  <c r="AR64" i="62"/>
  <c r="AX64" i="62"/>
  <c r="AR64" i="61"/>
  <c r="AX64" i="61"/>
  <c r="AY64" i="61"/>
  <c r="AZ64" i="61"/>
  <c r="AX62" i="61"/>
  <c r="Z15" i="61"/>
  <c r="W50" i="61"/>
  <c r="AE54" i="22"/>
  <c r="AF52" i="22"/>
  <c r="X50" i="59"/>
  <c r="AY62" i="59"/>
  <c r="AE55" i="61"/>
  <c r="AF53" i="61"/>
  <c r="Y50" i="61"/>
  <c r="AZ62" i="61"/>
  <c r="P16" i="67"/>
  <c r="AE53" i="59"/>
  <c r="AF51" i="59"/>
  <c r="AX63" i="22"/>
  <c r="BB63" i="22" s="1"/>
  <c r="Z10" i="22"/>
  <c r="AX62" i="60"/>
  <c r="W50" i="60"/>
  <c r="Z10" i="60"/>
  <c r="AY62" i="61"/>
  <c r="X50" i="61"/>
  <c r="M16" i="67"/>
  <c r="AE53" i="58"/>
  <c r="AF51" i="58"/>
  <c r="AJ13" i="58"/>
  <c r="M13" i="42"/>
  <c r="AA13" i="58"/>
  <c r="Z50" i="58"/>
  <c r="AJ49" i="58" l="1"/>
  <c r="AJ51" i="58" s="1"/>
  <c r="AJ49" i="62"/>
  <c r="AJ51" i="62" s="1"/>
  <c r="AA50" i="62"/>
  <c r="M16" i="65"/>
  <c r="P16" i="65"/>
  <c r="M16" i="64"/>
  <c r="P16" i="64" s="1"/>
  <c r="BB62" i="61"/>
  <c r="P13" i="42"/>
  <c r="AA50" i="58"/>
  <c r="BB64" i="61"/>
  <c r="AJ10" i="60"/>
  <c r="AJ49" i="60" s="1"/>
  <c r="AA10" i="60"/>
  <c r="AA50" i="60" s="1"/>
  <c r="Z50" i="60"/>
  <c r="BB62" i="60"/>
  <c r="AR66" i="61"/>
  <c r="AZ66" i="61"/>
  <c r="AY66" i="61"/>
  <c r="AX66" i="61"/>
  <c r="AJ15" i="61"/>
  <c r="AJ49" i="61" s="1"/>
  <c r="AA15" i="61"/>
  <c r="AA50" i="61" s="1"/>
  <c r="Z50" i="61"/>
  <c r="AE57" i="60"/>
  <c r="AF57" i="60" s="1"/>
  <c r="AF55" i="60"/>
  <c r="AE57" i="61"/>
  <c r="AF57" i="61" s="1"/>
  <c r="AF55" i="61"/>
  <c r="AX66" i="62"/>
  <c r="AY66" i="62"/>
  <c r="AZ66" i="62"/>
  <c r="AR66" i="62"/>
  <c r="BB66" i="62" s="1"/>
  <c r="BB64" i="60"/>
  <c r="AY64" i="59"/>
  <c r="AZ64" i="59"/>
  <c r="AX64" i="59"/>
  <c r="AR64" i="59"/>
  <c r="AE57" i="62"/>
  <c r="AF57" i="62" s="1"/>
  <c r="AF55" i="62"/>
  <c r="AY64" i="58"/>
  <c r="AX64" i="58"/>
  <c r="AR64" i="58"/>
  <c r="AZ64" i="58"/>
  <c r="AE56" i="22"/>
  <c r="AF54" i="22"/>
  <c r="AJ10" i="22"/>
  <c r="AJ50" i="22" s="1"/>
  <c r="Z51" i="22"/>
  <c r="M8" i="42"/>
  <c r="AA10" i="22"/>
  <c r="AE55" i="58"/>
  <c r="AF53" i="58"/>
  <c r="O53" i="22"/>
  <c r="AR65" i="22"/>
  <c r="AX65" i="22"/>
  <c r="AZ65" i="22"/>
  <c r="AY65" i="22"/>
  <c r="BB62" i="59"/>
  <c r="AE55" i="59"/>
  <c r="AF53" i="59"/>
  <c r="AA9" i="59"/>
  <c r="AA50" i="59" s="1"/>
  <c r="Z50" i="59"/>
  <c r="AJ9" i="59"/>
  <c r="AJ49" i="59" s="1"/>
  <c r="BB64" i="62"/>
  <c r="AX66" i="60"/>
  <c r="AR66" i="60"/>
  <c r="AZ66" i="60"/>
  <c r="AY66" i="60"/>
  <c r="AK49" i="62" l="1"/>
  <c r="AK49" i="58"/>
  <c r="BB64" i="58"/>
  <c r="BB66" i="61"/>
  <c r="AK51" i="58"/>
  <c r="AJ53" i="58"/>
  <c r="AJ52" i="22"/>
  <c r="AK50" i="22"/>
  <c r="AJ53" i="62"/>
  <c r="AK51" i="62"/>
  <c r="BB65" i="22"/>
  <c r="AZ68" i="60"/>
  <c r="AR68" i="60"/>
  <c r="AX68" i="60"/>
  <c r="AY68" i="60"/>
  <c r="AJ51" i="59"/>
  <c r="AK49" i="59"/>
  <c r="O55" i="22"/>
  <c r="AR67" i="22"/>
  <c r="AY67" i="22"/>
  <c r="AZ67" i="22"/>
  <c r="AX67" i="22"/>
  <c r="AZ70" i="62"/>
  <c r="AX70" i="62"/>
  <c r="AY70" i="62"/>
  <c r="AR70" i="62"/>
  <c r="AJ51" i="61"/>
  <c r="AK49" i="61"/>
  <c r="AJ51" i="60"/>
  <c r="AK49" i="60"/>
  <c r="AZ68" i="62"/>
  <c r="AR68" i="62"/>
  <c r="AX68" i="62"/>
  <c r="AY68" i="62"/>
  <c r="BB66" i="60"/>
  <c r="AR66" i="59"/>
  <c r="AX66" i="59"/>
  <c r="AY66" i="59"/>
  <c r="AZ66" i="59"/>
  <c r="AY66" i="58"/>
  <c r="AX66" i="58"/>
  <c r="AZ66" i="58"/>
  <c r="AR66" i="58"/>
  <c r="AE58" i="22"/>
  <c r="AF58" i="22" s="1"/>
  <c r="AF56" i="22"/>
  <c r="BB64" i="59"/>
  <c r="AR70" i="60"/>
  <c r="AZ70" i="60"/>
  <c r="AX70" i="60"/>
  <c r="AY70" i="60"/>
  <c r="AE57" i="59"/>
  <c r="AF57" i="59" s="1"/>
  <c r="AF55" i="59"/>
  <c r="AE57" i="58"/>
  <c r="AF57" i="58" s="1"/>
  <c r="AF55" i="58"/>
  <c r="M16" i="42"/>
  <c r="AY68" i="61"/>
  <c r="AZ68" i="61"/>
  <c r="AR68" i="61"/>
  <c r="AX68" i="61"/>
  <c r="AA51" i="22"/>
  <c r="P8" i="42"/>
  <c r="AZ70" i="61"/>
  <c r="AR70" i="61"/>
  <c r="AX70" i="61"/>
  <c r="AY70" i="61"/>
  <c r="AZ68" i="58" l="1"/>
  <c r="AY68" i="58"/>
  <c r="AX68" i="58"/>
  <c r="AR68" i="58"/>
  <c r="O57" i="22"/>
  <c r="AX69" i="22"/>
  <c r="AR69" i="22"/>
  <c r="AY69" i="22"/>
  <c r="AZ69" i="22"/>
  <c r="AY70" i="58"/>
  <c r="AZ70" i="58"/>
  <c r="AR70" i="58"/>
  <c r="AX70" i="58"/>
  <c r="O59" i="22"/>
  <c r="AX71" i="22"/>
  <c r="AZ71" i="22"/>
  <c r="AY71" i="22"/>
  <c r="AR71" i="22"/>
  <c r="AZ70" i="59"/>
  <c r="AY70" i="59"/>
  <c r="AX70" i="59"/>
  <c r="AR70" i="59"/>
  <c r="BB66" i="58"/>
  <c r="AJ53" i="60"/>
  <c r="AK51" i="60"/>
  <c r="AK51" i="59"/>
  <c r="AJ53" i="59"/>
  <c r="AK53" i="62"/>
  <c r="AJ55" i="62"/>
  <c r="BB68" i="61"/>
  <c r="AR68" i="59"/>
  <c r="AX68" i="59"/>
  <c r="AY68" i="59"/>
  <c r="AZ68" i="59"/>
  <c r="AJ53" i="61"/>
  <c r="AK51" i="61"/>
  <c r="BB67" i="22"/>
  <c r="AJ54" i="22"/>
  <c r="AK52" i="22"/>
  <c r="Z53" i="22" s="1"/>
  <c r="P16" i="42"/>
  <c r="BB70" i="62"/>
  <c r="BB68" i="60"/>
  <c r="AJ55" i="58"/>
  <c r="AK53" i="58"/>
  <c r="BB66" i="59"/>
  <c r="BB70" i="61"/>
  <c r="BB70" i="60"/>
  <c r="BB68" i="62"/>
  <c r="BB68" i="59" l="1"/>
  <c r="BB68" i="58"/>
  <c r="O61" i="22"/>
  <c r="BB69" i="22"/>
  <c r="AJ55" i="60"/>
  <c r="AK53" i="60"/>
  <c r="AJ56" i="22"/>
  <c r="AK54" i="22"/>
  <c r="Z55" i="22" s="1"/>
  <c r="AA55" i="22" s="1"/>
  <c r="BB70" i="59"/>
  <c r="AK55" i="62"/>
  <c r="AJ57" i="62"/>
  <c r="AK57" i="62" s="1"/>
  <c r="AA53" i="22"/>
  <c r="AJ57" i="58"/>
  <c r="AK57" i="58" s="1"/>
  <c r="AK55" i="58"/>
  <c r="BB70" i="58"/>
  <c r="AJ55" i="61"/>
  <c r="AK53" i="61"/>
  <c r="AJ55" i="59"/>
  <c r="AK53" i="59"/>
  <c r="BB71" i="22"/>
  <c r="AJ57" i="61" l="1"/>
  <c r="AK57" i="61" s="1"/>
  <c r="AK55" i="61"/>
  <c r="AJ58" i="22"/>
  <c r="AK58" i="22" s="1"/>
  <c r="Z59" i="22" s="1"/>
  <c r="AA59" i="22" s="1"/>
  <c r="AK56" i="22"/>
  <c r="Z57" i="22" s="1"/>
  <c r="AA57" i="22" s="1"/>
  <c r="AJ57" i="59"/>
  <c r="AK57" i="59" s="1"/>
  <c r="AK55" i="59"/>
  <c r="AJ57" i="60"/>
  <c r="AK57" i="60" s="1"/>
  <c r="AK55" i="60"/>
  <c r="AA61" i="22" l="1"/>
  <c r="G7" i="24" s="1"/>
  <c r="G115" i="24" s="1"/>
  <c r="Z61" i="22"/>
  <c r="O7" i="24" l="1"/>
  <c r="O112" i="24" s="1"/>
  <c r="K7" i="24"/>
  <c r="K115" i="24" s="1"/>
  <c r="M7" i="24"/>
  <c r="G7" i="3" s="1"/>
  <c r="G17" i="3" s="1"/>
  <c r="G19" i="3" s="1"/>
  <c r="I7" i="24"/>
  <c r="I115" i="24" s="1"/>
  <c r="D7" i="3"/>
  <c r="D17" i="3" s="1"/>
  <c r="D19" i="3" s="1"/>
  <c r="G112" i="24"/>
  <c r="G124" i="24"/>
  <c r="K112" i="24" l="1"/>
  <c r="O115" i="24"/>
  <c r="O121" i="24" s="1"/>
  <c r="O122" i="24" s="1"/>
  <c r="M112" i="24"/>
  <c r="F7" i="3"/>
  <c r="F17" i="3" s="1"/>
  <c r="F19" i="3" s="1"/>
  <c r="H7" i="3"/>
  <c r="H17" i="3" s="1"/>
  <c r="H19" i="3" s="1"/>
  <c r="Q7" i="24"/>
  <c r="Q112" i="24" s="1"/>
  <c r="M115" i="24"/>
  <c r="M121" i="24" s="1"/>
  <c r="M122" i="24" s="1"/>
  <c r="I112" i="24"/>
  <c r="E7" i="3"/>
  <c r="E17" i="3" s="1"/>
  <c r="E19" i="3" s="1"/>
  <c r="I124" i="24"/>
  <c r="I121" i="24"/>
  <c r="I122" i="24" s="1"/>
  <c r="I130" i="24"/>
  <c r="G121" i="24"/>
  <c r="G130" i="24"/>
  <c r="G131" i="24" s="1"/>
  <c r="K124" i="24"/>
  <c r="K130" i="24"/>
  <c r="K121" i="24"/>
  <c r="K122" i="24" s="1"/>
  <c r="Q121" i="24" l="1"/>
  <c r="O130" i="24"/>
  <c r="O131" i="24" s="1"/>
  <c r="H20" i="3"/>
  <c r="Q115" i="24"/>
  <c r="Q124" i="24" s="1"/>
  <c r="O124" i="24"/>
  <c r="F38" i="4" s="1"/>
  <c r="J38" i="4" s="1"/>
  <c r="M124" i="24"/>
  <c r="F37" i="4" s="1"/>
  <c r="J37" i="4" s="1"/>
  <c r="M130" i="24"/>
  <c r="M132" i="24" s="1"/>
  <c r="G127" i="24"/>
  <c r="F34" i="4"/>
  <c r="J34" i="4" s="1"/>
  <c r="K132" i="24"/>
  <c r="K131" i="24"/>
  <c r="I132" i="24"/>
  <c r="I131" i="24"/>
  <c r="K127" i="24"/>
  <c r="K135" i="24" s="1"/>
  <c r="F36" i="4"/>
  <c r="J36" i="4" s="1"/>
  <c r="G132" i="24"/>
  <c r="G125" i="24" s="1"/>
  <c r="P32" i="42"/>
  <c r="G122" i="24"/>
  <c r="Q122" i="24" s="1"/>
  <c r="P32" i="66"/>
  <c r="P32" i="65"/>
  <c r="P32" i="67"/>
  <c r="P32" i="64"/>
  <c r="F35" i="4"/>
  <c r="J35" i="4" s="1"/>
  <c r="I127" i="24"/>
  <c r="I135" i="24" s="1"/>
  <c r="O127" i="24" l="1"/>
  <c r="O135" i="24" s="1"/>
  <c r="I125" i="24"/>
  <c r="D7" i="8" s="1"/>
  <c r="D10" i="8" s="1"/>
  <c r="O132" i="24"/>
  <c r="O125" i="24" s="1"/>
  <c r="G7" i="8" s="1"/>
  <c r="G10" i="8" s="1"/>
  <c r="C7" i="8"/>
  <c r="C10" i="8" s="1"/>
  <c r="K125" i="24"/>
  <c r="E7" i="8" s="1"/>
  <c r="E10" i="8" s="1"/>
  <c r="M127" i="24"/>
  <c r="M135" i="24" s="1"/>
  <c r="M131" i="24"/>
  <c r="M125" i="24" s="1"/>
  <c r="F7" i="8" s="1"/>
  <c r="F10" i="8" s="1"/>
  <c r="P34" i="66"/>
  <c r="P34" i="65"/>
  <c r="P34" i="64"/>
  <c r="P34" i="67"/>
  <c r="P34" i="42"/>
  <c r="J39" i="4"/>
  <c r="G135" i="24"/>
  <c r="Q127" i="24" l="1"/>
  <c r="Q135" i="24"/>
  <c r="Q125" i="24"/>
  <c r="H7" i="8" s="1"/>
  <c r="H10" i="8"/>
</calcChain>
</file>

<file path=xl/comments1.xml><?xml version="1.0" encoding="utf-8"?>
<comments xmlns="http://schemas.openxmlformats.org/spreadsheetml/2006/main">
  <authors>
    <author>Valued Gateway Client</author>
    <author>Jose L. Cortes</author>
    <author>Jose Cortes</author>
    <author>Default</author>
  </authors>
  <commentList>
    <comment ref="G9" authorId="0" shapeId="0">
      <text>
        <r>
          <rPr>
            <b/>
            <sz val="8"/>
            <color indexed="10"/>
            <rFont val="Tahoma"/>
            <family val="2"/>
          </rPr>
          <t>Institutional Base Salary as established on Certification 191 2007-2008 amended</t>
        </r>
      </text>
    </comment>
    <comment ref="L9" authorId="1" shapeId="0">
      <text>
        <r>
          <rPr>
            <b/>
            <sz val="8"/>
            <color indexed="10"/>
            <rFont val="Tahoma"/>
            <family val="2"/>
          </rPr>
          <t>Excess of 90 days cummulative of sick leave</t>
        </r>
      </text>
    </comment>
    <comment ref="M9" authorId="2" shapeId="0">
      <text>
        <r>
          <rPr>
            <b/>
            <sz val="8"/>
            <color indexed="10"/>
            <rFont val="Tahoma"/>
            <family val="2"/>
          </rPr>
          <t>$840.00 for employee, must be member of HEEND (non faculty)</t>
        </r>
        <r>
          <rPr>
            <sz val="8"/>
            <color indexed="81"/>
            <rFont val="Tahoma"/>
            <family val="2"/>
          </rPr>
          <t xml:space="preserve">
</t>
        </r>
      </text>
    </comment>
    <comment ref="AR62" authorId="0" shapeId="0">
      <text>
        <r>
          <rPr>
            <b/>
            <sz val="8"/>
            <color indexed="10"/>
            <rFont val="Tahoma"/>
            <family val="2"/>
          </rPr>
          <t>Retirement Fund
15.0%</t>
        </r>
        <r>
          <rPr>
            <sz val="8"/>
            <color indexed="81"/>
            <rFont val="Tahoma"/>
            <family val="2"/>
          </rPr>
          <t xml:space="preserve">
</t>
        </r>
      </text>
    </comment>
    <comment ref="AS62" authorId="0" shapeId="0">
      <text>
        <r>
          <rPr>
            <b/>
            <sz val="8"/>
            <color indexed="10"/>
            <rFont val="Tahoma"/>
            <family val="2"/>
          </rPr>
          <t>Health Insurance
$6,120</t>
        </r>
      </text>
    </comment>
    <comment ref="AT62" authorId="0" shapeId="0">
      <text>
        <r>
          <rPr>
            <b/>
            <sz val="8"/>
            <color indexed="10"/>
            <rFont val="Tahoma"/>
            <family val="2"/>
          </rPr>
          <t>Christmas Bonus
$1,100</t>
        </r>
        <r>
          <rPr>
            <sz val="8"/>
            <color indexed="81"/>
            <rFont val="Tahoma"/>
            <family val="2"/>
          </rPr>
          <t xml:space="preserve">
</t>
        </r>
      </text>
    </comment>
    <comment ref="AV62" authorId="3" shapeId="0">
      <text>
        <r>
          <rPr>
            <b/>
            <sz val="8"/>
            <color indexed="10"/>
            <rFont val="Tahoma"/>
            <family val="2"/>
          </rPr>
          <t>2.10% up to $7,000</t>
        </r>
        <r>
          <rPr>
            <b/>
            <sz val="8"/>
            <color indexed="81"/>
            <rFont val="Tahoma"/>
            <family val="2"/>
          </rPr>
          <t xml:space="preserve">
</t>
        </r>
      </text>
    </comment>
    <comment ref="AX62" authorId="0" shapeId="0">
      <text>
        <r>
          <rPr>
            <b/>
            <sz val="8"/>
            <color indexed="81"/>
            <rFont val="Tahoma"/>
            <family val="2"/>
          </rPr>
          <t xml:space="preserve"> </t>
        </r>
        <r>
          <rPr>
            <b/>
            <sz val="8"/>
            <color indexed="10"/>
            <rFont val="Tahoma"/>
            <family val="2"/>
          </rPr>
          <t>6.20% up to $90,000</t>
        </r>
      </text>
    </comment>
  </commentList>
</comments>
</file>

<file path=xl/comments2.xml><?xml version="1.0" encoding="utf-8"?>
<comments xmlns="http://schemas.openxmlformats.org/spreadsheetml/2006/main">
  <authors>
    <author>Valued Gateway Client</author>
    <author>Jose L. Cortes</author>
    <author>Jose Cortes</author>
    <author>Default</author>
  </authors>
  <commentList>
    <comment ref="G8" authorId="0" shapeId="0">
      <text>
        <r>
          <rPr>
            <b/>
            <sz val="8"/>
            <color indexed="10"/>
            <rFont val="Tahoma"/>
            <family val="2"/>
          </rPr>
          <t>Institutional Base Salary as established on Certification 191 2007-2008 amended</t>
        </r>
      </text>
    </comment>
    <comment ref="L8" authorId="1" shapeId="0">
      <text>
        <r>
          <rPr>
            <b/>
            <sz val="8"/>
            <color indexed="10"/>
            <rFont val="Tahoma"/>
            <family val="2"/>
          </rPr>
          <t>Excess of 90 days cummulative of sick leave</t>
        </r>
      </text>
    </comment>
    <comment ref="M8" authorId="2" shapeId="0">
      <text>
        <r>
          <rPr>
            <b/>
            <sz val="8"/>
            <color indexed="10"/>
            <rFont val="Tahoma"/>
            <family val="2"/>
          </rPr>
          <t>$840.00 for employee, must be member of HEEND (non faculty)</t>
        </r>
        <r>
          <rPr>
            <sz val="8"/>
            <color indexed="81"/>
            <rFont val="Tahoma"/>
            <family val="2"/>
          </rPr>
          <t xml:space="preserve">
</t>
        </r>
      </text>
    </comment>
    <comment ref="AR61" authorId="0" shapeId="0">
      <text>
        <r>
          <rPr>
            <b/>
            <sz val="8"/>
            <color indexed="10"/>
            <rFont val="Tahoma"/>
            <family val="2"/>
          </rPr>
          <t>Retirement Fund
15.0%</t>
        </r>
        <r>
          <rPr>
            <sz val="8"/>
            <color indexed="81"/>
            <rFont val="Tahoma"/>
            <family val="2"/>
          </rPr>
          <t xml:space="preserve">
</t>
        </r>
      </text>
    </comment>
    <comment ref="AS61" authorId="0" shapeId="0">
      <text>
        <r>
          <rPr>
            <b/>
            <sz val="8"/>
            <color indexed="10"/>
            <rFont val="Tahoma"/>
            <family val="2"/>
          </rPr>
          <t>Health Insurance
$6,120</t>
        </r>
      </text>
    </comment>
    <comment ref="AT61" authorId="0" shapeId="0">
      <text>
        <r>
          <rPr>
            <b/>
            <sz val="8"/>
            <color indexed="10"/>
            <rFont val="Tahoma"/>
            <family val="2"/>
          </rPr>
          <t>Christmas Bonus
$1,100</t>
        </r>
        <r>
          <rPr>
            <sz val="8"/>
            <color indexed="81"/>
            <rFont val="Tahoma"/>
            <family val="2"/>
          </rPr>
          <t xml:space="preserve">
</t>
        </r>
      </text>
    </comment>
    <comment ref="AV61" authorId="3" shapeId="0">
      <text>
        <r>
          <rPr>
            <b/>
            <sz val="8"/>
            <color indexed="10"/>
            <rFont val="Tahoma"/>
            <family val="2"/>
          </rPr>
          <t>2.10% up to $7,000</t>
        </r>
        <r>
          <rPr>
            <b/>
            <sz val="8"/>
            <color indexed="81"/>
            <rFont val="Tahoma"/>
            <family val="2"/>
          </rPr>
          <t xml:space="preserve">
</t>
        </r>
      </text>
    </comment>
    <comment ref="AX61" authorId="0" shapeId="0">
      <text>
        <r>
          <rPr>
            <b/>
            <sz val="8"/>
            <color indexed="81"/>
            <rFont val="Tahoma"/>
            <family val="2"/>
          </rPr>
          <t xml:space="preserve"> </t>
        </r>
        <r>
          <rPr>
            <b/>
            <sz val="8"/>
            <color indexed="10"/>
            <rFont val="Tahoma"/>
            <family val="2"/>
          </rPr>
          <t>6.20% up to $90,000</t>
        </r>
      </text>
    </comment>
  </commentList>
</comments>
</file>

<file path=xl/comments3.xml><?xml version="1.0" encoding="utf-8"?>
<comments xmlns="http://schemas.openxmlformats.org/spreadsheetml/2006/main">
  <authors>
    <author>Valued Gateway Client</author>
    <author>Jose L. Cortes</author>
    <author>Jose Cortes</author>
    <author>Default</author>
  </authors>
  <commentList>
    <comment ref="G8" authorId="0" shapeId="0">
      <text>
        <r>
          <rPr>
            <b/>
            <sz val="8"/>
            <color indexed="10"/>
            <rFont val="Tahoma"/>
            <family val="2"/>
          </rPr>
          <t>Institutional Base Salary as established on Certification 191 2007-2008 amended</t>
        </r>
      </text>
    </comment>
    <comment ref="L8" authorId="1" shapeId="0">
      <text>
        <r>
          <rPr>
            <b/>
            <sz val="8"/>
            <color indexed="10"/>
            <rFont val="Tahoma"/>
            <family val="2"/>
          </rPr>
          <t>Excess of 90 days cummulative of sick leave</t>
        </r>
      </text>
    </comment>
    <comment ref="M8" authorId="2" shapeId="0">
      <text>
        <r>
          <rPr>
            <b/>
            <sz val="8"/>
            <color indexed="10"/>
            <rFont val="Tahoma"/>
            <family val="2"/>
          </rPr>
          <t>$840.00 for employee, must be member of HEEND (non faculty)</t>
        </r>
        <r>
          <rPr>
            <sz val="8"/>
            <color indexed="8"/>
            <rFont val="Tahoma"/>
            <family val="2"/>
          </rPr>
          <t xml:space="preserve">
</t>
        </r>
      </text>
    </comment>
    <comment ref="AR61" authorId="0" shapeId="0">
      <text>
        <r>
          <rPr>
            <b/>
            <sz val="8"/>
            <color indexed="10"/>
            <rFont val="Tahoma"/>
            <family val="2"/>
          </rPr>
          <t>Retirement Fund
15.0%</t>
        </r>
        <r>
          <rPr>
            <sz val="8"/>
            <color indexed="81"/>
            <rFont val="Tahoma"/>
            <family val="2"/>
          </rPr>
          <t xml:space="preserve">
</t>
        </r>
      </text>
    </comment>
    <comment ref="AS61" authorId="0" shapeId="0">
      <text>
        <r>
          <rPr>
            <b/>
            <sz val="8"/>
            <color indexed="10"/>
            <rFont val="Tahoma"/>
            <family val="2"/>
          </rPr>
          <t>Health Insurance
$6,120</t>
        </r>
      </text>
    </comment>
    <comment ref="AT61" authorId="0" shapeId="0">
      <text>
        <r>
          <rPr>
            <b/>
            <sz val="8"/>
            <color indexed="10"/>
            <rFont val="Tahoma"/>
            <family val="2"/>
          </rPr>
          <t>Christmas Bonus
$1,100</t>
        </r>
        <r>
          <rPr>
            <sz val="8"/>
            <color indexed="81"/>
            <rFont val="Tahoma"/>
            <family val="2"/>
          </rPr>
          <t xml:space="preserve">
</t>
        </r>
      </text>
    </comment>
    <comment ref="AV61" authorId="3" shapeId="0">
      <text>
        <r>
          <rPr>
            <b/>
            <sz val="8"/>
            <color indexed="10"/>
            <rFont val="Tahoma"/>
            <family val="2"/>
          </rPr>
          <t>2.10% up to $7,000</t>
        </r>
        <r>
          <rPr>
            <b/>
            <sz val="8"/>
            <color indexed="81"/>
            <rFont val="Tahoma"/>
            <family val="2"/>
          </rPr>
          <t xml:space="preserve">
</t>
        </r>
      </text>
    </comment>
    <comment ref="AX61" authorId="0" shapeId="0">
      <text>
        <r>
          <rPr>
            <b/>
            <sz val="8"/>
            <color indexed="81"/>
            <rFont val="Tahoma"/>
            <family val="2"/>
          </rPr>
          <t xml:space="preserve"> </t>
        </r>
        <r>
          <rPr>
            <b/>
            <sz val="8"/>
            <color indexed="10"/>
            <rFont val="Tahoma"/>
            <family val="2"/>
          </rPr>
          <t>6.20% up to $90,000</t>
        </r>
      </text>
    </comment>
  </commentList>
</comments>
</file>

<file path=xl/comments4.xml><?xml version="1.0" encoding="utf-8"?>
<comments xmlns="http://schemas.openxmlformats.org/spreadsheetml/2006/main">
  <authors>
    <author>Valued Gateway Client</author>
    <author>Jose L. Cortes</author>
    <author>Jose Cortes</author>
    <author>Default</author>
  </authors>
  <commentList>
    <comment ref="G8" authorId="0" shapeId="0">
      <text>
        <r>
          <rPr>
            <b/>
            <sz val="8"/>
            <color indexed="10"/>
            <rFont val="Tahoma"/>
            <family val="2"/>
          </rPr>
          <t>Institutional Base Salary as established on Certification 191 2007-2008 amended</t>
        </r>
      </text>
    </comment>
    <comment ref="L8" authorId="1" shapeId="0">
      <text>
        <r>
          <rPr>
            <b/>
            <sz val="8"/>
            <color indexed="10"/>
            <rFont val="Tahoma"/>
            <family val="2"/>
          </rPr>
          <t>Excess of 90 days cummulative of sick leave</t>
        </r>
      </text>
    </comment>
    <comment ref="M8" authorId="2" shapeId="0">
      <text>
        <r>
          <rPr>
            <b/>
            <sz val="8"/>
            <color indexed="10"/>
            <rFont val="Tahoma"/>
            <family val="2"/>
          </rPr>
          <t>$840.00 for employee, must be member of HEEND (non faculty)</t>
        </r>
        <r>
          <rPr>
            <sz val="8"/>
            <color indexed="81"/>
            <rFont val="Tahoma"/>
            <family val="2"/>
          </rPr>
          <t xml:space="preserve">
</t>
        </r>
      </text>
    </comment>
    <comment ref="AR61" authorId="0" shapeId="0">
      <text>
        <r>
          <rPr>
            <b/>
            <sz val="8"/>
            <color indexed="10"/>
            <rFont val="Tahoma"/>
            <family val="2"/>
          </rPr>
          <t>Retirement Fund
15.0%</t>
        </r>
        <r>
          <rPr>
            <sz val="8"/>
            <color indexed="81"/>
            <rFont val="Tahoma"/>
            <family val="2"/>
          </rPr>
          <t xml:space="preserve">
</t>
        </r>
      </text>
    </comment>
    <comment ref="AS61" authorId="0" shapeId="0">
      <text>
        <r>
          <rPr>
            <b/>
            <sz val="8"/>
            <color indexed="10"/>
            <rFont val="Tahoma"/>
            <family val="2"/>
          </rPr>
          <t>Health Insurance
$6,120</t>
        </r>
      </text>
    </comment>
    <comment ref="AT61" authorId="0" shapeId="0">
      <text>
        <r>
          <rPr>
            <b/>
            <sz val="8"/>
            <color indexed="10"/>
            <rFont val="Tahoma"/>
            <family val="2"/>
          </rPr>
          <t>Christmas Bonus
$1,100</t>
        </r>
        <r>
          <rPr>
            <sz val="8"/>
            <color indexed="81"/>
            <rFont val="Tahoma"/>
            <family val="2"/>
          </rPr>
          <t xml:space="preserve">
</t>
        </r>
      </text>
    </comment>
    <comment ref="AV61" authorId="3" shapeId="0">
      <text>
        <r>
          <rPr>
            <b/>
            <sz val="8"/>
            <color indexed="10"/>
            <rFont val="Tahoma"/>
            <family val="2"/>
          </rPr>
          <t>2.10% up to $7,000</t>
        </r>
        <r>
          <rPr>
            <b/>
            <sz val="8"/>
            <color indexed="81"/>
            <rFont val="Tahoma"/>
            <family val="2"/>
          </rPr>
          <t xml:space="preserve">
</t>
        </r>
      </text>
    </comment>
    <comment ref="AX61" authorId="0" shapeId="0">
      <text>
        <r>
          <rPr>
            <b/>
            <sz val="8"/>
            <color indexed="81"/>
            <rFont val="Tahoma"/>
            <family val="2"/>
          </rPr>
          <t xml:space="preserve"> </t>
        </r>
        <r>
          <rPr>
            <b/>
            <sz val="8"/>
            <color indexed="10"/>
            <rFont val="Tahoma"/>
            <family val="2"/>
          </rPr>
          <t>6.20% up to $90,000</t>
        </r>
      </text>
    </comment>
  </commentList>
</comments>
</file>

<file path=xl/comments5.xml><?xml version="1.0" encoding="utf-8"?>
<comments xmlns="http://schemas.openxmlformats.org/spreadsheetml/2006/main">
  <authors>
    <author>Valued Gateway Client</author>
    <author>Jose L. Cortes</author>
    <author>Jose Cortes</author>
    <author>Default</author>
  </authors>
  <commentList>
    <comment ref="G8" authorId="0" shapeId="0">
      <text>
        <r>
          <rPr>
            <b/>
            <sz val="8"/>
            <color indexed="10"/>
            <rFont val="Tahoma"/>
            <family val="2"/>
          </rPr>
          <t>Institutional Base Salary as established on Certification 191 2007-2008 amended</t>
        </r>
      </text>
    </comment>
    <comment ref="L8" authorId="1" shapeId="0">
      <text>
        <r>
          <rPr>
            <b/>
            <sz val="8"/>
            <color indexed="10"/>
            <rFont val="Tahoma"/>
            <family val="2"/>
          </rPr>
          <t>Excess of 90 days cummulative of sick leave</t>
        </r>
      </text>
    </comment>
    <comment ref="M8" authorId="2" shapeId="0">
      <text>
        <r>
          <rPr>
            <b/>
            <sz val="8"/>
            <color indexed="10"/>
            <rFont val="Tahoma"/>
            <family val="2"/>
          </rPr>
          <t>$840.00 for employee, must be member of HEEND (non faculty)</t>
        </r>
        <r>
          <rPr>
            <sz val="8"/>
            <color indexed="81"/>
            <rFont val="Tahoma"/>
            <family val="2"/>
          </rPr>
          <t xml:space="preserve">
</t>
        </r>
      </text>
    </comment>
    <comment ref="AR61" authorId="0" shapeId="0">
      <text>
        <r>
          <rPr>
            <b/>
            <sz val="8"/>
            <color indexed="10"/>
            <rFont val="Tahoma"/>
            <family val="2"/>
          </rPr>
          <t>Retirement Fund
15.0%</t>
        </r>
        <r>
          <rPr>
            <sz val="8"/>
            <color indexed="81"/>
            <rFont val="Tahoma"/>
            <family val="2"/>
          </rPr>
          <t xml:space="preserve">
</t>
        </r>
      </text>
    </comment>
    <comment ref="AS61" authorId="0" shapeId="0">
      <text>
        <r>
          <rPr>
            <b/>
            <sz val="8"/>
            <color indexed="10"/>
            <rFont val="Tahoma"/>
            <family val="2"/>
          </rPr>
          <t>Health Insurance
$6,120</t>
        </r>
      </text>
    </comment>
    <comment ref="AT61" authorId="0" shapeId="0">
      <text>
        <r>
          <rPr>
            <b/>
            <sz val="8"/>
            <color indexed="10"/>
            <rFont val="Tahoma"/>
            <family val="2"/>
          </rPr>
          <t>Christmas Bonus
$1,100</t>
        </r>
        <r>
          <rPr>
            <sz val="8"/>
            <color indexed="81"/>
            <rFont val="Tahoma"/>
            <family val="2"/>
          </rPr>
          <t xml:space="preserve">
</t>
        </r>
      </text>
    </comment>
    <comment ref="AV61" authorId="3" shapeId="0">
      <text>
        <r>
          <rPr>
            <b/>
            <sz val="8"/>
            <color indexed="10"/>
            <rFont val="Tahoma"/>
            <family val="2"/>
          </rPr>
          <t>2.10% up to $7,000</t>
        </r>
        <r>
          <rPr>
            <b/>
            <sz val="8"/>
            <color indexed="81"/>
            <rFont val="Tahoma"/>
            <family val="2"/>
          </rPr>
          <t xml:space="preserve">
</t>
        </r>
      </text>
    </comment>
    <comment ref="AX61" authorId="0" shapeId="0">
      <text>
        <r>
          <rPr>
            <b/>
            <sz val="8"/>
            <color indexed="81"/>
            <rFont val="Tahoma"/>
            <family val="2"/>
          </rPr>
          <t xml:space="preserve"> </t>
        </r>
        <r>
          <rPr>
            <b/>
            <sz val="8"/>
            <color indexed="10"/>
            <rFont val="Tahoma"/>
            <family val="2"/>
          </rPr>
          <t>6.20% up to $90,000</t>
        </r>
      </text>
    </comment>
  </commentList>
</comments>
</file>

<file path=xl/comments6.xml><?xml version="1.0" encoding="utf-8"?>
<comments xmlns="http://schemas.openxmlformats.org/spreadsheetml/2006/main">
  <authors>
    <author>Valued Gateway Client</author>
    <author>Jose L. Cortes</author>
    <author>Jose Cortes</author>
    <author>Default</author>
  </authors>
  <commentList>
    <comment ref="G8" authorId="0" shapeId="0">
      <text>
        <r>
          <rPr>
            <b/>
            <sz val="8"/>
            <color indexed="10"/>
            <rFont val="Tahoma"/>
            <family val="2"/>
          </rPr>
          <t>Institutional Base Salary as established on Certification 191 2007-2008 amended</t>
        </r>
      </text>
    </comment>
    <comment ref="L8" authorId="1" shapeId="0">
      <text>
        <r>
          <rPr>
            <b/>
            <sz val="8"/>
            <color indexed="10"/>
            <rFont val="Tahoma"/>
            <family val="2"/>
          </rPr>
          <t>Excess of 90 days cummulative of sick leave</t>
        </r>
      </text>
    </comment>
    <comment ref="M8" authorId="2" shapeId="0">
      <text>
        <r>
          <rPr>
            <b/>
            <sz val="8"/>
            <color indexed="10"/>
            <rFont val="Tahoma"/>
            <family val="2"/>
          </rPr>
          <t>$840.00 for employee, must be member of HEEND (non faculty)</t>
        </r>
        <r>
          <rPr>
            <sz val="8"/>
            <color indexed="8"/>
            <rFont val="Tahoma"/>
            <family val="2"/>
          </rPr>
          <t xml:space="preserve">
</t>
        </r>
      </text>
    </comment>
    <comment ref="AR61" authorId="0" shapeId="0">
      <text>
        <r>
          <rPr>
            <b/>
            <sz val="8"/>
            <color indexed="10"/>
            <rFont val="Tahoma"/>
            <family val="2"/>
          </rPr>
          <t>Retirement Fund
15.0%</t>
        </r>
        <r>
          <rPr>
            <sz val="8"/>
            <color indexed="81"/>
            <rFont val="Tahoma"/>
            <family val="2"/>
          </rPr>
          <t xml:space="preserve">
</t>
        </r>
      </text>
    </comment>
    <comment ref="AS61" authorId="0" shapeId="0">
      <text>
        <r>
          <rPr>
            <b/>
            <sz val="8"/>
            <color indexed="10"/>
            <rFont val="Tahoma"/>
            <family val="2"/>
          </rPr>
          <t>Health Insurance
$6,120</t>
        </r>
      </text>
    </comment>
    <comment ref="AT61" authorId="0" shapeId="0">
      <text>
        <r>
          <rPr>
            <b/>
            <sz val="8"/>
            <color indexed="10"/>
            <rFont val="Tahoma"/>
            <family val="2"/>
          </rPr>
          <t>Christmas Bonus
$1,100</t>
        </r>
        <r>
          <rPr>
            <sz val="8"/>
            <color indexed="81"/>
            <rFont val="Tahoma"/>
            <family val="2"/>
          </rPr>
          <t xml:space="preserve">
</t>
        </r>
      </text>
    </comment>
    <comment ref="AV61" authorId="3" shapeId="0">
      <text>
        <r>
          <rPr>
            <b/>
            <sz val="8"/>
            <color indexed="10"/>
            <rFont val="Tahoma"/>
            <family val="2"/>
          </rPr>
          <t>2.10% up to $7,000</t>
        </r>
        <r>
          <rPr>
            <b/>
            <sz val="8"/>
            <color indexed="81"/>
            <rFont val="Tahoma"/>
            <family val="2"/>
          </rPr>
          <t xml:space="preserve">
</t>
        </r>
      </text>
    </comment>
    <comment ref="AX61" authorId="0" shapeId="0">
      <text>
        <r>
          <rPr>
            <b/>
            <sz val="8"/>
            <color indexed="81"/>
            <rFont val="Tahoma"/>
            <family val="2"/>
          </rPr>
          <t xml:space="preserve"> </t>
        </r>
        <r>
          <rPr>
            <b/>
            <sz val="8"/>
            <color indexed="10"/>
            <rFont val="Tahoma"/>
            <family val="2"/>
          </rPr>
          <t>6.20% up to $90,000</t>
        </r>
      </text>
    </comment>
  </commentList>
</comments>
</file>

<file path=xl/sharedStrings.xml><?xml version="1.0" encoding="utf-8"?>
<sst xmlns="http://schemas.openxmlformats.org/spreadsheetml/2006/main" count="2020" uniqueCount="372">
  <si>
    <t>University of Puerto Rico</t>
  </si>
  <si>
    <t>Medical Sciences Campus</t>
  </si>
  <si>
    <t>3 month</t>
  </si>
  <si>
    <t>8 month</t>
  </si>
  <si>
    <t>9 month</t>
  </si>
  <si>
    <t>10 month</t>
  </si>
  <si>
    <t>12 month</t>
  </si>
  <si>
    <t>Center for Research Compliance and Development</t>
  </si>
  <si>
    <t>Summer Term</t>
  </si>
  <si>
    <t>Appointment</t>
  </si>
  <si>
    <t>Academic Year</t>
  </si>
  <si>
    <t>Calendar Year</t>
  </si>
  <si>
    <t>Faculty Increase Percentage</t>
  </si>
  <si>
    <t>Retirement Percentage %</t>
  </si>
  <si>
    <r>
      <t>Health Insurance</t>
    </r>
    <r>
      <rPr>
        <b/>
        <sz val="8"/>
        <rFont val="Arial"/>
        <family val="2"/>
      </rPr>
      <t xml:space="preserve"> Monthly</t>
    </r>
    <r>
      <rPr>
        <sz val="8"/>
        <rFont val="Arial"/>
        <family val="2"/>
      </rPr>
      <t xml:space="preserve"> Amount</t>
    </r>
  </si>
  <si>
    <r>
      <t xml:space="preserve">Health Insurance Plus Pharmacy </t>
    </r>
    <r>
      <rPr>
        <b/>
        <sz val="8"/>
        <rFont val="Arial"/>
        <family val="2"/>
      </rPr>
      <t>Monthly</t>
    </r>
    <r>
      <rPr>
        <sz val="8"/>
        <rFont val="Arial"/>
        <family val="2"/>
      </rPr>
      <t xml:space="preserve"> Amount</t>
    </r>
  </si>
  <si>
    <t>Christmas Bonus Amount</t>
  </si>
  <si>
    <t xml:space="preserve">Unemployment Insurance </t>
  </si>
  <si>
    <r>
      <t xml:space="preserve">        </t>
    </r>
    <r>
      <rPr>
        <b/>
        <sz val="8"/>
        <rFont val="Arial"/>
        <family val="2"/>
      </rPr>
      <t xml:space="preserve"> </t>
    </r>
    <r>
      <rPr>
        <sz val="8"/>
        <rFont val="Arial"/>
        <family val="2"/>
      </rPr>
      <t xml:space="preserve">Increase </t>
    </r>
    <r>
      <rPr>
        <b/>
        <sz val="8"/>
        <rFont val="Arial"/>
        <family val="2"/>
      </rPr>
      <t>Monthly</t>
    </r>
    <r>
      <rPr>
        <sz val="8"/>
        <rFont val="Arial"/>
        <family val="2"/>
      </rPr>
      <t xml:space="preserve"> Amount    Non Faculty Employees</t>
    </r>
  </si>
  <si>
    <t>2nd year</t>
  </si>
  <si>
    <t>3th year</t>
  </si>
  <si>
    <t>4th year</t>
  </si>
  <si>
    <t>5th year</t>
  </si>
  <si>
    <t>AMOUNT REQUESTED BY TYPE OF CALENDAR</t>
  </si>
  <si>
    <t>AMOUNT REGISTER BY TYPE OF CALENDAR</t>
  </si>
  <si>
    <t>Year(s) of the Project</t>
  </si>
  <si>
    <t>Months Devoted to the Project</t>
  </si>
  <si>
    <t>Object Codes</t>
  </si>
  <si>
    <t>5261-526X</t>
  </si>
  <si>
    <t>5263-52X3</t>
  </si>
  <si>
    <t>5264-52X4</t>
  </si>
  <si>
    <t>5161-516X</t>
  </si>
  <si>
    <t>5244-520X</t>
  </si>
  <si>
    <t>5221-520X</t>
  </si>
  <si>
    <t>5222-520X</t>
  </si>
  <si>
    <t>5245-520X</t>
  </si>
  <si>
    <t>Personnel</t>
  </si>
  <si>
    <t>Role on Project</t>
  </si>
  <si>
    <t>Faculty use "x"</t>
  </si>
  <si>
    <t>Hourly Rate Students   1.45% "x"</t>
  </si>
  <si>
    <t>Type Appt. (Months) &lt;C-A-S&gt;</t>
  </si>
  <si>
    <t>Months to be Appt</t>
  </si>
  <si>
    <t>Institutional Base Salary Annually</t>
  </si>
  <si>
    <t>Effort %</t>
  </si>
  <si>
    <t>( C ) Calendar Months (12)</t>
  </si>
  <si>
    <t>( A ) Academic Months (9)</t>
  </si>
  <si>
    <t>( S ) Summer Months (3)</t>
  </si>
  <si>
    <t>Excess Sick days</t>
  </si>
  <si>
    <t>Special Bonus Non Faculty</t>
  </si>
  <si>
    <t>Academic Allowance Amount (Obvención)</t>
  </si>
  <si>
    <t>Sal.Req</t>
  </si>
  <si>
    <t>Retirement Fund</t>
  </si>
  <si>
    <t>Health Insurance</t>
  </si>
  <si>
    <t xml:space="preserve">Health Insurance Pharmacy </t>
  </si>
  <si>
    <t>Xmas Bonus</t>
  </si>
  <si>
    <t>Sick  Leave Excess</t>
  </si>
  <si>
    <t>Gross Income</t>
  </si>
  <si>
    <t>Social Security 6.20%</t>
  </si>
  <si>
    <t>Medicare1.45%</t>
  </si>
  <si>
    <t>Comp Ins. Fund 1.45%</t>
  </si>
  <si>
    <t>Total Fringe Benefits</t>
  </si>
  <si>
    <t>Total Pers. Cost</t>
  </si>
  <si>
    <t>Total salarios Docentes</t>
  </si>
  <si>
    <t>Total salarios No Docentes</t>
  </si>
  <si>
    <t>Personal No Docente</t>
  </si>
  <si>
    <t>Total Beneficios Marginales Docentes</t>
  </si>
  <si>
    <t>Total Beneficios Marginales No Docentes</t>
  </si>
  <si>
    <t>calendar month</t>
  </si>
  <si>
    <t>academic month</t>
  </si>
  <si>
    <t>summer month</t>
  </si>
  <si>
    <t xml:space="preserve">  % effort </t>
  </si>
  <si>
    <t xml:space="preserve">         PM</t>
  </si>
  <si>
    <t xml:space="preserve"> % effort</t>
  </si>
  <si>
    <t>PM</t>
  </si>
  <si>
    <t xml:space="preserve">  % effort</t>
  </si>
  <si>
    <t xml:space="preserve">        PM</t>
  </si>
  <si>
    <t>TOTAL ANALISIS</t>
  </si>
  <si>
    <t>SUMMER</t>
  </si>
  <si>
    <t>8-MONTH</t>
  </si>
  <si>
    <t>ACADEMIC</t>
  </si>
  <si>
    <t>10-MONTH</t>
  </si>
  <si>
    <t>CALENDAR</t>
  </si>
  <si>
    <t>ACDEMIC</t>
  </si>
  <si>
    <t>TOTAL</t>
  </si>
  <si>
    <t>C</t>
  </si>
  <si>
    <t>A</t>
  </si>
  <si>
    <t>S</t>
  </si>
  <si>
    <t>Principal Investigator</t>
  </si>
  <si>
    <t>c</t>
  </si>
  <si>
    <t>NO USAR</t>
  </si>
  <si>
    <t>1er año</t>
  </si>
  <si>
    <t>Total 1st Year</t>
  </si>
  <si>
    <t>2ndo año</t>
  </si>
  <si>
    <t>Total 2nd Year</t>
  </si>
  <si>
    <t>3er año</t>
  </si>
  <si>
    <t>Total 3rd Year</t>
  </si>
  <si>
    <t>4to año</t>
  </si>
  <si>
    <t>Total 4th Year</t>
  </si>
  <si>
    <t>5to año</t>
  </si>
  <si>
    <t>Total 5th Year</t>
  </si>
  <si>
    <t>Total Personnel Cost</t>
  </si>
  <si>
    <t>NOTA: EJERCICIO PARA CUANDO CADA CONCEPTO SE INCREMENTA DISTINTO</t>
  </si>
  <si>
    <t>Donated day Amount</t>
  </si>
  <si>
    <t>Academic Allow. Obvención</t>
  </si>
  <si>
    <t>Unemp. Ins.</t>
  </si>
  <si>
    <t>Medicare 1.45%</t>
  </si>
  <si>
    <t>1.55% Comp Ins. Fund</t>
  </si>
  <si>
    <t>Deanship for Research</t>
  </si>
  <si>
    <r>
      <t xml:space="preserve">Health Insurance </t>
    </r>
    <r>
      <rPr>
        <b/>
        <sz val="8"/>
        <rFont val="Arial"/>
        <family val="2"/>
      </rPr>
      <t>Monthly</t>
    </r>
    <r>
      <rPr>
        <sz val="8"/>
        <rFont val="Arial"/>
        <family val="2"/>
      </rPr>
      <t xml:space="preserve"> Amount</t>
    </r>
  </si>
  <si>
    <t>Year of the Project</t>
  </si>
  <si>
    <t>Institutional Base Salary Anually</t>
  </si>
  <si>
    <t>( C )  Calendar Months (12)</t>
  </si>
  <si>
    <t>Unemployment Insurance</t>
  </si>
  <si>
    <t>9</t>
  </si>
  <si>
    <t>10</t>
  </si>
  <si>
    <t>11</t>
  </si>
  <si>
    <t>17</t>
  </si>
  <si>
    <t>18</t>
  </si>
  <si>
    <t>19</t>
  </si>
  <si>
    <t>20</t>
  </si>
  <si>
    <t>21</t>
  </si>
  <si>
    <t>22</t>
  </si>
  <si>
    <t>23</t>
  </si>
  <si>
    <t>24</t>
  </si>
  <si>
    <t>25</t>
  </si>
  <si>
    <t>26</t>
  </si>
  <si>
    <t>27</t>
  </si>
  <si>
    <t>28</t>
  </si>
  <si>
    <t>29</t>
  </si>
  <si>
    <t>30</t>
  </si>
  <si>
    <t>31</t>
  </si>
  <si>
    <t>32</t>
  </si>
  <si>
    <t>33</t>
  </si>
  <si>
    <t>34</t>
  </si>
  <si>
    <t>35</t>
  </si>
  <si>
    <t>Total Cost Personnel</t>
  </si>
  <si>
    <t>Detailed Budget Worksheet</t>
  </si>
  <si>
    <t>PERSONNEL</t>
  </si>
  <si>
    <t>1st Year</t>
  </si>
  <si>
    <t>2nd Year</t>
  </si>
  <si>
    <t>3rd Year</t>
  </si>
  <si>
    <t>4th Year</t>
  </si>
  <si>
    <t>5th Year</t>
  </si>
  <si>
    <t>CONSULTANT COSTS</t>
  </si>
  <si>
    <t>1.</t>
  </si>
  <si>
    <t>2.</t>
  </si>
  <si>
    <t>3.</t>
  </si>
  <si>
    <r>
      <t>EQUIPMENT (</t>
    </r>
    <r>
      <rPr>
        <b/>
        <i/>
        <sz val="8"/>
        <rFont val="Arial"/>
        <family val="2"/>
      </rPr>
      <t>Itemize</t>
    </r>
    <r>
      <rPr>
        <b/>
        <sz val="8"/>
        <rFont val="Arial"/>
        <family val="2"/>
      </rPr>
      <t xml:space="preserve">) </t>
    </r>
  </si>
  <si>
    <t>4.</t>
  </si>
  <si>
    <t>5.</t>
  </si>
  <si>
    <t>Excluded for Indirect Cost calculation</t>
  </si>
  <si>
    <r>
      <t>SUPPLIES (</t>
    </r>
    <r>
      <rPr>
        <b/>
        <i/>
        <sz val="8"/>
        <rFont val="Arial"/>
        <family val="2"/>
      </rPr>
      <t>Itemize by category</t>
    </r>
    <r>
      <rPr>
        <b/>
        <sz val="8"/>
        <rFont val="Arial"/>
        <family val="2"/>
      </rPr>
      <t>)</t>
    </r>
  </si>
  <si>
    <t>6.</t>
  </si>
  <si>
    <t>7.</t>
  </si>
  <si>
    <t>8.</t>
  </si>
  <si>
    <t>9.</t>
  </si>
  <si>
    <t/>
  </si>
  <si>
    <t>TRAVEL</t>
  </si>
  <si>
    <t>Domestic</t>
  </si>
  <si>
    <t>Sub Total</t>
  </si>
  <si>
    <t>Foreign</t>
  </si>
  <si>
    <t>PATIENT CARE COSTS</t>
  </si>
  <si>
    <t>Inpatient</t>
  </si>
  <si>
    <t>Outpatient</t>
  </si>
  <si>
    <r>
      <t>ALTERATIONS AND RENOVATIONS (</t>
    </r>
    <r>
      <rPr>
        <b/>
        <i/>
        <sz val="8"/>
        <rFont val="Arial"/>
        <family val="2"/>
      </rPr>
      <t>Itemize by category</t>
    </r>
    <r>
      <rPr>
        <b/>
        <sz val="8"/>
        <rFont val="Arial"/>
        <family val="2"/>
      </rPr>
      <t>)</t>
    </r>
  </si>
  <si>
    <t>OTHER EXPENSES</t>
  </si>
  <si>
    <t>Animal Maintenance</t>
  </si>
  <si>
    <t>Patient Travel</t>
  </si>
  <si>
    <t>Donor Fees</t>
  </si>
  <si>
    <t>Publication Costs</t>
  </si>
  <si>
    <t>Computer Charges</t>
  </si>
  <si>
    <t>Rentals and Leases equipment and on site facilities</t>
  </si>
  <si>
    <t>Equipment Maintenance</t>
  </si>
  <si>
    <t>OTHER EXPENSES CONT.</t>
  </si>
  <si>
    <t>Service Contracts</t>
  </si>
  <si>
    <t>Tuition remission in lieu of salary</t>
  </si>
  <si>
    <t>Others</t>
  </si>
  <si>
    <t>SUBTOTAL DIRECT COSTS</t>
  </si>
  <si>
    <t>CONSORTIUM/CONTRACTUAL COSTS ********</t>
  </si>
  <si>
    <t>DIRECT COSTS</t>
  </si>
  <si>
    <t>FACILITIES AND ADMINISTRATION COSTS</t>
  </si>
  <si>
    <t>TOTAL DIRECT COSTS                                       (less Consortium F&amp;A)</t>
  </si>
  <si>
    <t>TOTAL DIRECT COSTS FINAL</t>
  </si>
  <si>
    <t>MODIFIED DIRECTS COSTS BASE</t>
  </si>
  <si>
    <t>MODULAR TOTAL DIRECT COSTS                    ( less Consortium F&amp;A )</t>
  </si>
  <si>
    <t>F&amp;A COSTS</t>
  </si>
  <si>
    <t>Modular Direct Costs Base</t>
  </si>
  <si>
    <t>Training Grant Rate</t>
  </si>
  <si>
    <t>Calculation of Modular Total Direct Costs</t>
  </si>
  <si>
    <t>Research Rate</t>
  </si>
  <si>
    <t>Other Sponsored Programs Rate</t>
  </si>
  <si>
    <t>Off Campus Rate</t>
  </si>
  <si>
    <t>********CONSORTIUM/CONTRACT COSTS SECTION</t>
  </si>
  <si>
    <t>Please enter the rate</t>
  </si>
  <si>
    <t xml:space="preserve">              TOTAL COST(DIRECT AND INDIRECT COST)</t>
  </si>
  <si>
    <t>CONTRACT 1</t>
  </si>
  <si>
    <t>XXX</t>
  </si>
  <si>
    <t>1RST YEAR</t>
  </si>
  <si>
    <t>2ND YEAR</t>
  </si>
  <si>
    <t>3RD YEAR</t>
  </si>
  <si>
    <t>4TH YEAR</t>
  </si>
  <si>
    <t>5TH YEAR</t>
  </si>
  <si>
    <t>DIRECT</t>
  </si>
  <si>
    <t>INDIRECT</t>
  </si>
  <si>
    <t>CONTRACT 2</t>
  </si>
  <si>
    <t>CONTRACT 3</t>
  </si>
  <si>
    <t>CONTRACT 4</t>
  </si>
  <si>
    <t>CONTRACT 5</t>
  </si>
  <si>
    <t>CONTRACT 6</t>
  </si>
  <si>
    <t>CONTRACT 7</t>
  </si>
  <si>
    <t>CONTRACT 8</t>
  </si>
  <si>
    <t>TOTAL DIRECT</t>
  </si>
  <si>
    <t>TOTAL INDIRECT</t>
  </si>
  <si>
    <t>TOTAL FINAL</t>
  </si>
  <si>
    <t>MODIFIED DIRECT BASE</t>
  </si>
  <si>
    <t>CONTRACT3</t>
  </si>
  <si>
    <t>CONTRACT4</t>
  </si>
  <si>
    <t>CONTRACT5</t>
  </si>
  <si>
    <t>CONTRACT6</t>
  </si>
  <si>
    <t>CONTRACT7</t>
  </si>
  <si>
    <t>CONTRACT8</t>
  </si>
  <si>
    <t>TOTAL MODIFIED DIRECT BASE</t>
  </si>
  <si>
    <t>Principal Investigator/Program Director (Last, First, Middle):</t>
  </si>
  <si>
    <t>DETAILED BUDGET FOR INITIAL BUDGET PERIOD</t>
  </si>
  <si>
    <t>FROM</t>
  </si>
  <si>
    <t>THROUGH</t>
  </si>
  <si>
    <t>DIRECT COSTS ONLY</t>
  </si>
  <si>
    <r>
      <t xml:space="preserve">PERSONNEL </t>
    </r>
    <r>
      <rPr>
        <i/>
        <sz val="8"/>
        <rFont val="Arial"/>
        <family val="2"/>
      </rPr>
      <t>(Applicant organization only)</t>
    </r>
  </si>
  <si>
    <t>Months Devoted to Project</t>
  </si>
  <si>
    <r>
      <t xml:space="preserve">DOLLAR AMOUNT REQUESTED </t>
    </r>
    <r>
      <rPr>
        <i/>
        <sz val="7"/>
        <rFont val="Arial"/>
        <family val="2"/>
      </rPr>
      <t>(omit cents)</t>
    </r>
  </si>
  <si>
    <t>NAME</t>
  </si>
  <si>
    <t>ROLE ON</t>
  </si>
  <si>
    <t>Cal.</t>
  </si>
  <si>
    <t>Acad.</t>
  </si>
  <si>
    <t>Sum.</t>
  </si>
  <si>
    <t>INST.BASE</t>
  </si>
  <si>
    <t>SALARY</t>
  </si>
  <si>
    <t>FRINGE</t>
  </si>
  <si>
    <t>PROJECT</t>
  </si>
  <si>
    <t>Mnths</t>
  </si>
  <si>
    <t>REQUESTED</t>
  </si>
  <si>
    <t>BENEFITS</t>
  </si>
  <si>
    <t>PD/PI</t>
  </si>
  <si>
    <t>SUBTOTALS</t>
  </si>
  <si>
    <r>
      <t xml:space="preserve">EQUIPMENT  </t>
    </r>
    <r>
      <rPr>
        <i/>
        <sz val="8"/>
        <rFont val="Arial"/>
        <family val="2"/>
      </rPr>
      <t>(Itemize)</t>
    </r>
  </si>
  <si>
    <r>
      <t xml:space="preserve">SUPPLIES  </t>
    </r>
    <r>
      <rPr>
        <i/>
        <sz val="8"/>
        <rFont val="Arial"/>
        <family val="2"/>
      </rPr>
      <t>(Itemize by category)</t>
    </r>
  </si>
  <si>
    <t>INPATIENT</t>
  </si>
  <si>
    <t>OUTPATIENT</t>
  </si>
  <si>
    <r>
      <t xml:space="preserve">ALTERATIONS AND RENOVATIONS  </t>
    </r>
    <r>
      <rPr>
        <i/>
        <sz val="8"/>
        <rFont val="Arial"/>
        <family val="2"/>
      </rPr>
      <t>(Itemize by category)</t>
    </r>
  </si>
  <si>
    <r>
      <t xml:space="preserve">OTHER EXPENSES  </t>
    </r>
    <r>
      <rPr>
        <i/>
        <sz val="8"/>
        <rFont val="Arial"/>
        <family val="2"/>
      </rPr>
      <t>(Itemize by category)</t>
    </r>
  </si>
  <si>
    <t>CONSORTIUM/CONTRACTUAL COSTS</t>
  </si>
  <si>
    <r>
      <t xml:space="preserve">SUBTOTAL DIRECT COSTS FOR INITIAL BUDGET PERIOD </t>
    </r>
    <r>
      <rPr>
        <i/>
        <sz val="8"/>
        <rFont val="Arial"/>
        <family val="2"/>
      </rPr>
      <t>(Item 7a, Face Page)</t>
    </r>
  </si>
  <si>
    <t>FACILITIES AND ADMINISTRATIVE COSTS</t>
  </si>
  <si>
    <t xml:space="preserve">TOTAL DIRECT COSTS FOR INITIAL BUDGET PERIOD  </t>
  </si>
  <si>
    <t xml:space="preserve">PHS 398 (Rev. 01/18 Approved Through 03/31/2020) Page  </t>
  </si>
  <si>
    <t>OMB No. 0925-0001</t>
  </si>
  <si>
    <t>Form Page 4</t>
  </si>
  <si>
    <t xml:space="preserve">PHS 398 (Rev. 01/18 Approved Through 03/31/2020) Page:  </t>
  </si>
  <si>
    <t xml:space="preserve">        </t>
  </si>
  <si>
    <t xml:space="preserve">                  </t>
  </si>
  <si>
    <t>$</t>
  </si>
  <si>
    <t xml:space="preserve">                   </t>
  </si>
  <si>
    <t>     </t>
  </si>
  <si>
    <t>PHS 398 (Rev. 01/18 Approved Through 03/31/2020) Page</t>
  </si>
  <si>
    <t>BUDGET FOR ENTIRE PROPOSED PROJECT PERIOD</t>
  </si>
  <si>
    <t>BUDGET CATEGORY</t>
  </si>
  <si>
    <t>INITIAL BUDGET PERIOD</t>
  </si>
  <si>
    <t>ADDITIONAL YEARS OF SUPPORT REQUESTED</t>
  </si>
  <si>
    <t>TOTALS</t>
  </si>
  <si>
    <t>(from Form Page 4)</t>
  </si>
  <si>
    <t>2nd</t>
  </si>
  <si>
    <t>3rd</t>
  </si>
  <si>
    <t>4th</t>
  </si>
  <si>
    <t>5th</t>
  </si>
  <si>
    <t>PERSONNEL:  Salary and fringe benefits.  Applicant organization only.</t>
  </si>
  <si>
    <t>EQUIPMENT</t>
  </si>
  <si>
    <t>SUPPLIES</t>
  </si>
  <si>
    <t>PATIENT
CARE
COSTS</t>
  </si>
  <si>
    <t>ALTERATIONS AND
RENOVATIONS</t>
  </si>
  <si>
    <t>CONSORTIUM / CONTRACTUAL COSTS</t>
  </si>
  <si>
    <t xml:space="preserve">   DIRECT</t>
  </si>
  <si>
    <r>
      <t>SUBTOTAL DIRECT COSTS</t>
    </r>
    <r>
      <rPr>
        <sz val="8"/>
        <rFont val="Arial"/>
        <family val="2"/>
      </rPr>
      <t xml:space="preserve">    (Sum = Item 8a, Face Page)</t>
    </r>
  </si>
  <si>
    <t>CONSORTIUM/ CONTRACTUAL COSTS</t>
  </si>
  <si>
    <t xml:space="preserve">   F &amp; A </t>
  </si>
  <si>
    <t>TOTAL DIRECT COSTS</t>
  </si>
  <si>
    <t xml:space="preserve">TOTAL DIRECT COSTS FOR ENTIRE PROPOSED PROJECT PERIOD  </t>
  </si>
  <si>
    <t>JUSTIFICATION.  Follow the budget justification instructions exactly.  Use continuation pages as needed.</t>
  </si>
  <si>
    <t>PHS 398 (Rev. 01/18 Approved Through 03/31/2020)</t>
  </si>
  <si>
    <t xml:space="preserve">                         Page</t>
  </si>
  <si>
    <t>Form Page 5</t>
  </si>
  <si>
    <t xml:space="preserve">Principal Investigator/Program Director (Last, First, Middle): </t>
  </si>
  <si>
    <t>CHECKLIST</t>
  </si>
  <si>
    <r>
      <t xml:space="preserve">TYPE OF APPLICATION  </t>
    </r>
    <r>
      <rPr>
        <i/>
        <sz val="8"/>
        <rFont val="Arial"/>
        <family val="2"/>
      </rPr>
      <t>(Check all that apply.)</t>
    </r>
  </si>
  <si>
    <r>
      <t>NEW application.</t>
    </r>
    <r>
      <rPr>
        <b/>
        <sz val="9"/>
        <rFont val="Arial"/>
        <family val="2"/>
      </rPr>
      <t xml:space="preserve">  </t>
    </r>
    <r>
      <rPr>
        <i/>
        <sz val="9"/>
        <rFont val="Arial"/>
        <family val="2"/>
      </rPr>
      <t>(This application is being submitted to the PHS for the first time.)</t>
    </r>
    <r>
      <rPr>
        <b/>
        <sz val="9"/>
        <rFont val="Arial"/>
        <family val="2"/>
      </rPr>
      <t xml:space="preserve"> </t>
    </r>
  </si>
  <si>
    <t>REVISION of application number:</t>
  </si>
  <si>
    <t>(This application replaces a prior unfunded version of a new, renewal, or revision aplication.)</t>
  </si>
  <si>
    <t>RENEWAL of grant number:</t>
  </si>
  <si>
    <t>(This application is to extend a funded grant beyond its current project period.)</t>
  </si>
  <si>
    <t>REVISION  to grant number:</t>
  </si>
  <si>
    <t>(This application is for additional funds to supplement a currently funded grant.)</t>
  </si>
  <si>
    <t>CHANGE of principal investigator/program director.</t>
  </si>
  <si>
    <t>Name of former program director/principal investigator:</t>
  </si>
  <si>
    <t>CHANGE of Grantee Institution. Name of former institution:</t>
  </si>
  <si>
    <t xml:space="preserve">        FOREIGN application </t>
  </si>
  <si>
    <t xml:space="preserve">Domestic Grant with foreign involment </t>
  </si>
  <si>
    <t>List Country(ies)</t>
  </si>
  <si>
    <t>Involved:</t>
  </si>
  <si>
    <r>
      <t>INVENTION AND PATENTS (</t>
    </r>
    <r>
      <rPr>
        <i/>
        <sz val="8"/>
        <rFont val="Arial"/>
        <family val="2"/>
      </rPr>
      <t>Renewal appl. only</t>
    </r>
    <r>
      <rPr>
        <sz val="8"/>
        <rFont val="Arial"/>
        <family val="2"/>
      </rPr>
      <t>)           No          Yes</t>
    </r>
  </si>
  <si>
    <t xml:space="preserve">If  "Yes,"           Previously reported           Not previously  reported     </t>
  </si>
  <si>
    <r>
      <t>1.  PROGRAM INCOME</t>
    </r>
    <r>
      <rPr>
        <sz val="8"/>
        <rFont val="Arial"/>
        <family val="2"/>
      </rPr>
      <t xml:space="preserve">  </t>
    </r>
    <r>
      <rPr>
        <b/>
        <i/>
        <sz val="8"/>
        <rFont val="Arial"/>
        <family val="2"/>
      </rPr>
      <t>(See instructions)</t>
    </r>
  </si>
  <si>
    <t>All applications must indicate whether program income is anticipated during the period(s) for which grant support is request.  If program income is anticipated, use the format below to reflect the amount and source(s).</t>
  </si>
  <si>
    <t>Budget Period</t>
  </si>
  <si>
    <t>Anticipated Amount</t>
  </si>
  <si>
    <t>Source(s)</t>
  </si>
  <si>
    <t>2.  ASSURANCES/CERTIFICATIONS (See instructions.)</t>
  </si>
  <si>
    <t>In singning the application Face Page, the authorized organizational representative agrees to comply with the policies, assurances and/or certifications
listed in aplication instructions when applicable.  Descriptions of individual assurances/certifications are provided in Part III and listed in Part I, 4.1 under
 item 14.  If unable to certify compliance, where applicable, provide an explanation and place it after this page.</t>
  </si>
  <si>
    <r>
      <t xml:space="preserve">3.  FACILITIES AND ADMINISTRATION COSTS (F &amp; A)/ INDIRECT COSTS. </t>
    </r>
    <r>
      <rPr>
        <sz val="8"/>
        <rFont val="Arial"/>
        <family val="2"/>
      </rPr>
      <t>See specific instructions.</t>
    </r>
  </si>
  <si>
    <t>DHHS Agreement dated:</t>
  </si>
  <si>
    <t xml:space="preserve"> No Facilities and Administration Costs Requested.</t>
  </si>
  <si>
    <t>DHHS Agreement being negotiated with</t>
  </si>
  <si>
    <t>Regional Office.</t>
  </si>
  <si>
    <t>No DHHS Agreement, but rate established with</t>
  </si>
  <si>
    <t>Date</t>
  </si>
  <si>
    <r>
      <t xml:space="preserve">CALCULATION*  </t>
    </r>
    <r>
      <rPr>
        <i/>
        <sz val="8"/>
        <rFont val="Arial"/>
        <family val="2"/>
      </rPr>
      <t>(The entire grant application, including the Checklist, will be reproduced and provided to peer reviewers as confidential information.)</t>
    </r>
  </si>
  <si>
    <t>a.</t>
  </si>
  <si>
    <t>Initial budget period:</t>
  </si>
  <si>
    <t>Amount of base</t>
  </si>
  <si>
    <t>x Rate applied</t>
  </si>
  <si>
    <t xml:space="preserve"> = F &amp; A costs </t>
  </si>
  <si>
    <t xml:space="preserve">b.  </t>
  </si>
  <si>
    <t>02 year</t>
  </si>
  <si>
    <t>c.</t>
  </si>
  <si>
    <t>03 year</t>
  </si>
  <si>
    <t>d.</t>
  </si>
  <si>
    <t>04 year</t>
  </si>
  <si>
    <t>e.</t>
  </si>
  <si>
    <t>05 year</t>
  </si>
  <si>
    <t xml:space="preserve">                 TOTAL F&amp;A Costs</t>
  </si>
  <si>
    <t>*Check appropriate box(es):</t>
  </si>
  <si>
    <t>Salary and wages base</t>
  </si>
  <si>
    <t>Modified total direct costs base</t>
  </si>
  <si>
    <t>Other base (Explain):</t>
  </si>
  <si>
    <r>
      <t xml:space="preserve">Off-site, other special rate, or more than one rate involved </t>
    </r>
    <r>
      <rPr>
        <i/>
        <sz val="8"/>
        <rFont val="Arial"/>
        <family val="2"/>
      </rPr>
      <t>(Explain)</t>
    </r>
  </si>
  <si>
    <r>
      <t xml:space="preserve">Explanation  </t>
    </r>
    <r>
      <rPr>
        <i/>
        <sz val="8"/>
        <rFont val="Arial"/>
        <family val="2"/>
      </rPr>
      <t>(Attach separate sheet, if necessary.):</t>
    </r>
  </si>
  <si>
    <r>
      <t>4.  DISCLOSURE PERMISSION STATEMENT:</t>
    </r>
    <r>
      <rPr>
        <sz val="8"/>
        <rFont val="Arial"/>
        <family val="2"/>
      </rPr>
      <t xml:space="preserve"> If this aplication does not result in an award, is the Government permitted to disclose the tittle of your proposed</t>
    </r>
  </si>
  <si>
    <t>project, and the name, address, telephone number and e-mail address of the official singning for the applicant organization, to organizations that may be</t>
  </si>
  <si>
    <t>interested in contacting you for further information (e.g., possible colaboraions, investment)?</t>
  </si>
  <si>
    <t>Page</t>
  </si>
  <si>
    <t>Checklist Form Page</t>
  </si>
  <si>
    <t>BUDGET JUSTIFICATION PAGE</t>
  </si>
  <si>
    <t>MODULAR RESEARCH GRANT APPLICATION</t>
  </si>
  <si>
    <t xml:space="preserve">Initial Period </t>
  </si>
  <si>
    <t>Sum Total                 (For Entire Project Period)</t>
  </si>
  <si>
    <t>DC Less Consortium F&amp;A</t>
  </si>
  <si>
    <t>(Item 7a, Face Page)</t>
  </si>
  <si>
    <t>(Item 8a, Face Page)</t>
  </si>
  <si>
    <t>Consortium F&amp;A</t>
  </si>
  <si>
    <t>Total Direct Costs</t>
  </si>
  <si>
    <t>Consortium</t>
  </si>
  <si>
    <t xml:space="preserve">             Page    _____</t>
  </si>
  <si>
    <t xml:space="preserve">                 OMB No. 0925-0001</t>
  </si>
  <si>
    <t xml:space="preserve">    Modular Budget Format Page</t>
  </si>
  <si>
    <t>de minimis rate</t>
  </si>
  <si>
    <t>CCC</t>
  </si>
  <si>
    <t>1</t>
  </si>
  <si>
    <t>2</t>
  </si>
  <si>
    <t>3</t>
  </si>
  <si>
    <t>4</t>
  </si>
  <si>
    <t>5</t>
  </si>
  <si>
    <t>6</t>
  </si>
  <si>
    <t>7</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</si>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</sst>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quot;$&quot;* #,##0_);_(&quot;$&quot;* \(#,##0\);_(&quot;$&quot;* &quot;-&quot;_);_(@_)"/>
    <numFmt numFmtId="165" formatCode="_(&quot;$&quot;* #,##0.00_);_(&quot;$&quot;* \(#,##0.00\);_(&quot;$&quot;* &quot;-&quot;??_);_(@_)"/>
    <numFmt numFmtId="166" formatCode="_(* #,##0.00_);_(* \(#,##0.00\);_(* &quot;-&quot;??_);_(@_)"/>
    <numFmt numFmtId="167" formatCode="_ &quot;$&quot;\ * #,##0_ ;_ &quot;$&quot;\ * \-#,##0_ ;_ &quot;$&quot;\ * &quot;-&quot;_ ;_ @_ "/>
    <numFmt numFmtId="168" formatCode="0.0%"/>
    <numFmt numFmtId="169" formatCode="&quot;$&quot;#,##0.00"/>
    <numFmt numFmtId="170" formatCode="0_ ;[Red]\-0\ "/>
    <numFmt numFmtId="171" formatCode="0.00_);[Red]\(0.00\)"/>
    <numFmt numFmtId="172" formatCode="_(&quot;$&quot;* #,##0_);_(&quot;$&quot;* \(#,##0\);_(&quot;$&quot;* &quot;-&quot;??_);_(@_)"/>
    <numFmt numFmtId="173" formatCode="0_);[Red]\(0\)"/>
    <numFmt numFmtId="174" formatCode="_(* #,##0_);_(* \(#,##0\);_(* &quot;-&quot;??_);_(@_)"/>
    <numFmt numFmtId="175" formatCode="&quot;$&quot;#,##0"/>
    <numFmt numFmtId="176" formatCode="m/d/yy;@"/>
    <numFmt numFmtId="177" formatCode="_(&quot;$&quot;* #,##0.00_);_(&quot;$&quot;* \(#,##0.00\);_(&quot;$&quot;* &quot;-&quot;_);_(@_)"/>
  </numFmts>
  <fonts count="41">
    <font>
      <sz val="10"/>
      <name val="Arial"/>
    </font>
    <font>
      <b/>
      <sz val="10"/>
      <name val="Arial"/>
    </font>
    <font>
      <sz val="10"/>
      <name val="Arial"/>
      <family val="2"/>
    </font>
    <font>
      <b/>
      <sz val="8"/>
      <name val="Arial"/>
      <family val="2"/>
    </font>
    <font>
      <sz val="8"/>
      <name val="Arial"/>
      <family val="2"/>
    </font>
    <font>
      <sz val="10"/>
      <name val="Arial"/>
      <family val="2"/>
    </font>
    <font>
      <sz val="8"/>
      <name val="Arial"/>
      <family val="2"/>
    </font>
    <font>
      <sz val="10"/>
      <name val="Geneva"/>
      <family val="2"/>
    </font>
    <font>
      <sz val="7"/>
      <name val="Arial"/>
      <family val="2"/>
    </font>
    <font>
      <sz val="9"/>
      <name val="Arial"/>
      <family val="2"/>
    </font>
    <font>
      <b/>
      <sz val="10"/>
      <name val="Arial"/>
      <family val="2"/>
    </font>
    <font>
      <i/>
      <sz val="8"/>
      <name val="Arial"/>
      <family val="2"/>
    </font>
    <font>
      <b/>
      <sz val="9"/>
      <name val="Arial"/>
      <family val="2"/>
    </font>
    <font>
      <b/>
      <i/>
      <sz val="7"/>
      <name val="Arial"/>
      <family val="2"/>
    </font>
    <font>
      <sz val="6"/>
      <name val="Arial"/>
      <family val="2"/>
    </font>
    <font>
      <sz val="8"/>
      <color indexed="10"/>
      <name val="Arial"/>
      <family val="2"/>
    </font>
    <font>
      <sz val="8"/>
      <color indexed="81"/>
      <name val="Tahoma"/>
      <family val="2"/>
    </font>
    <font>
      <b/>
      <sz val="8"/>
      <color indexed="81"/>
      <name val="Tahoma"/>
      <family val="2"/>
    </font>
    <font>
      <b/>
      <sz val="12"/>
      <name val="Arial"/>
      <family val="2"/>
    </font>
    <font>
      <sz val="12"/>
      <name val="Arial"/>
      <family val="2"/>
    </font>
    <font>
      <sz val="10"/>
      <name val="Bookman Old Style"/>
      <family val="1"/>
    </font>
    <font>
      <sz val="12"/>
      <name val="CG Times"/>
      <family val="1"/>
    </font>
    <font>
      <b/>
      <i/>
      <sz val="10"/>
      <name val="Arial"/>
      <family val="2"/>
    </font>
    <font>
      <b/>
      <sz val="8"/>
      <color indexed="10"/>
      <name val="Tahoma"/>
      <family val="2"/>
    </font>
    <font>
      <u/>
      <sz val="10"/>
      <color indexed="12"/>
      <name val="Arial"/>
      <family val="2"/>
    </font>
    <font>
      <b/>
      <i/>
      <sz val="8"/>
      <name val="Arial"/>
      <family val="2"/>
    </font>
    <font>
      <u/>
      <sz val="8"/>
      <name val="Arial"/>
      <family val="2"/>
    </font>
    <font>
      <b/>
      <sz val="11"/>
      <name val="Arial"/>
      <family val="2"/>
    </font>
    <font>
      <b/>
      <sz val="8"/>
      <color indexed="16"/>
      <name val="Arial"/>
      <family val="2"/>
    </font>
    <font>
      <i/>
      <sz val="9"/>
      <name val="Arial"/>
      <family val="2"/>
    </font>
    <font>
      <sz val="9"/>
      <name val="Geneva"/>
      <family val="2"/>
    </font>
    <font>
      <sz val="9"/>
      <color indexed="20"/>
      <name val="Arial"/>
      <family val="2"/>
    </font>
    <font>
      <u/>
      <sz val="9"/>
      <color indexed="20"/>
      <name val="Arial"/>
      <family val="2"/>
    </font>
    <font>
      <i/>
      <sz val="7"/>
      <name val="Arial"/>
      <family val="2"/>
    </font>
    <font>
      <sz val="9"/>
      <color indexed="10"/>
      <name val="Arial"/>
      <family val="2"/>
    </font>
    <font>
      <b/>
      <sz val="9"/>
      <color indexed="10"/>
      <name val="Arial"/>
      <family val="2"/>
    </font>
    <font>
      <b/>
      <u/>
      <sz val="10"/>
      <name val="Arial"/>
      <family val="2"/>
    </font>
    <font>
      <sz val="8"/>
      <color indexed="8"/>
      <name val="Tahoma"/>
      <family val="2"/>
    </font>
    <font>
      <b/>
      <sz val="7"/>
      <name val="Arial"/>
      <family val="2"/>
    </font>
    <font>
      <sz val="10"/>
      <color theme="0"/>
      <name val="Arial"/>
      <family val="2"/>
    </font>
    <font>
      <sz val="8"/>
      <color theme="0"/>
      <name val="Arial"/>
      <family val="2"/>
    </font>
  </fonts>
  <fills count="22">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13"/>
        <bgColor indexed="64"/>
      </patternFill>
    </fill>
    <fill>
      <patternFill patternType="solid">
        <fgColor indexed="42"/>
        <bgColor indexed="64"/>
      </patternFill>
    </fill>
    <fill>
      <patternFill patternType="solid">
        <fgColor indexed="23"/>
        <bgColor indexed="64"/>
      </patternFill>
    </fill>
    <fill>
      <patternFill patternType="solid">
        <fgColor indexed="35"/>
        <bgColor indexed="64"/>
      </patternFill>
    </fill>
    <fill>
      <patternFill patternType="solid">
        <fgColor indexed="45"/>
        <bgColor indexed="64"/>
      </patternFill>
    </fill>
    <fill>
      <patternFill patternType="solid">
        <fgColor indexed="44"/>
        <bgColor indexed="64"/>
      </patternFill>
    </fill>
    <fill>
      <patternFill patternType="solid">
        <fgColor indexed="41"/>
        <bgColor indexed="64"/>
      </patternFill>
    </fill>
    <fill>
      <patternFill patternType="solid">
        <fgColor indexed="49"/>
        <bgColor indexed="64"/>
      </patternFill>
    </fill>
    <fill>
      <patternFill patternType="solid">
        <fgColor indexed="9"/>
        <bgColor indexed="64"/>
      </patternFill>
    </fill>
    <fill>
      <patternFill patternType="solid">
        <fgColor indexed="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C85038"/>
        <bgColor indexed="64"/>
      </patternFill>
    </fill>
    <fill>
      <patternFill patternType="solid">
        <fgColor rgb="FFFFFF99"/>
        <bgColor indexed="64"/>
      </patternFill>
    </fill>
    <fill>
      <patternFill patternType="solid">
        <fgColor theme="0"/>
        <bgColor indexed="64"/>
      </patternFill>
    </fill>
    <fill>
      <patternFill patternType="solid">
        <fgColor rgb="FFC0C0C0"/>
        <bgColor rgb="FF000000"/>
      </patternFill>
    </fill>
    <fill>
      <patternFill patternType="solid">
        <fgColor theme="0"/>
        <bgColor rgb="FF000000"/>
      </patternFill>
    </fill>
  </fills>
  <borders count="59">
    <border>
      <left/>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double">
        <color auto="1"/>
      </bottom>
      <diagonal/>
    </border>
    <border>
      <left style="medium">
        <color auto="1"/>
      </left>
      <right/>
      <top style="medium">
        <color auto="1"/>
      </top>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top style="medium">
        <color auto="1"/>
      </top>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ck">
        <color auto="1"/>
      </top>
      <bottom/>
      <diagonal/>
    </border>
    <border>
      <left style="thin">
        <color auto="1"/>
      </left>
      <right/>
      <top style="thick">
        <color auto="1"/>
      </top>
      <bottom/>
      <diagonal/>
    </border>
    <border>
      <left style="thin">
        <color auto="1"/>
      </left>
      <right style="thin">
        <color auto="1"/>
      </right>
      <top style="thick">
        <color auto="1"/>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ck">
        <color auto="1"/>
      </top>
      <bottom/>
      <diagonal/>
    </border>
    <border>
      <left/>
      <right/>
      <top style="thin">
        <color auto="1"/>
      </top>
      <bottom style="medium">
        <color auto="1"/>
      </bottom>
      <diagonal/>
    </border>
    <border>
      <left/>
      <right/>
      <top style="thick">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right/>
      <top/>
      <bottom style="thick">
        <color auto="1"/>
      </bottom>
      <diagonal/>
    </border>
    <border>
      <left style="thin">
        <color auto="1"/>
      </left>
      <right style="thin">
        <color auto="1"/>
      </right>
      <top style="medium">
        <color auto="1"/>
      </top>
      <bottom/>
      <diagonal/>
    </border>
    <border>
      <left/>
      <right/>
      <top style="thin">
        <color auto="1"/>
      </top>
      <bottom style="thick">
        <color auto="1"/>
      </bottom>
      <diagonal/>
    </border>
    <border>
      <left/>
      <right style="medium">
        <color auto="1"/>
      </right>
      <top style="thin">
        <color auto="1"/>
      </top>
      <bottom style="thick">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right style="medium">
        <color auto="1"/>
      </right>
      <top/>
      <bottom style="thin">
        <color auto="1"/>
      </bottom>
      <diagonal/>
    </border>
  </borders>
  <cellStyleXfs count="8">
    <xf numFmtId="0" fontId="0" fillId="0" borderId="0"/>
    <xf numFmtId="166"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0"/>
    <xf numFmtId="0" fontId="7" fillId="0" borderId="0"/>
    <xf numFmtId="0" fontId="7" fillId="0" borderId="0"/>
    <xf numFmtId="9" fontId="2" fillId="0" borderId="0" applyFont="0" applyFill="0" applyBorder="0" applyAlignment="0" applyProtection="0"/>
  </cellStyleXfs>
  <cellXfs count="704">
    <xf numFmtId="0" fontId="0" fillId="0" borderId="0" xfId="0"/>
    <xf numFmtId="0" fontId="4" fillId="0" borderId="0" xfId="0" applyFont="1"/>
    <xf numFmtId="0" fontId="4" fillId="0" borderId="0" xfId="5" applyFont="1" applyProtection="1">
      <protection locked="0"/>
    </xf>
    <xf numFmtId="0" fontId="2" fillId="0" borderId="0" xfId="6" applyFont="1"/>
    <xf numFmtId="0" fontId="6" fillId="0" borderId="0" xfId="6" applyFont="1" applyAlignment="1">
      <alignment vertical="center"/>
    </xf>
    <xf numFmtId="0" fontId="6" fillId="0" borderId="0" xfId="6" applyFont="1"/>
    <xf numFmtId="0" fontId="7" fillId="0" borderId="0" xfId="6"/>
    <xf numFmtId="0" fontId="11" fillId="0" borderId="0" xfId="6" applyFont="1"/>
    <xf numFmtId="0" fontId="6" fillId="0" borderId="0" xfId="6" applyFont="1" applyAlignment="1">
      <alignment vertical="top"/>
    </xf>
    <xf numFmtId="0" fontId="19" fillId="0" borderId="0" xfId="0" applyFont="1"/>
    <xf numFmtId="49" fontId="20" fillId="0" borderId="0" xfId="6" applyNumberFormat="1" applyFont="1" applyAlignment="1">
      <alignment horizontal="right"/>
    </xf>
    <xf numFmtId="0" fontId="10" fillId="0" borderId="0" xfId="0" applyFont="1" applyAlignment="1">
      <alignment horizontal="left"/>
    </xf>
    <xf numFmtId="0" fontId="0" fillId="0" borderId="0" xfId="0" applyAlignment="1">
      <alignment horizontal="right"/>
    </xf>
    <xf numFmtId="0" fontId="9" fillId="2" borderId="5" xfId="0" applyFont="1" applyFill="1" applyBorder="1" applyAlignment="1" applyProtection="1">
      <alignment horizontal="left"/>
      <protection locked="0"/>
    </xf>
    <xf numFmtId="38" fontId="9" fillId="0" borderId="5" xfId="0" applyNumberFormat="1" applyFont="1" applyBorder="1"/>
    <xf numFmtId="38" fontId="9" fillId="0" borderId="5" xfId="0" applyNumberFormat="1" applyFont="1" applyBorder="1" applyAlignment="1">
      <alignment horizontal="right"/>
    </xf>
    <xf numFmtId="38" fontId="9" fillId="3" borderId="5" xfId="0" applyNumberFormat="1" applyFont="1" applyFill="1" applyBorder="1" applyAlignment="1">
      <alignment horizontal="right"/>
    </xf>
    <xf numFmtId="38" fontId="9" fillId="4" borderId="5" xfId="0" applyNumberFormat="1" applyFont="1" applyFill="1" applyBorder="1" applyAlignment="1" applyProtection="1">
      <alignment horizontal="right"/>
      <protection hidden="1"/>
    </xf>
    <xf numFmtId="0" fontId="9" fillId="0" borderId="5" xfId="0" applyFont="1" applyBorder="1" applyAlignment="1" applyProtection="1">
      <alignment horizontal="left"/>
      <protection locked="0"/>
    </xf>
    <xf numFmtId="38" fontId="9" fillId="5" borderId="5" xfId="0" applyNumberFormat="1" applyFont="1" applyFill="1" applyBorder="1" applyAlignment="1">
      <alignment horizontal="right"/>
    </xf>
    <xf numFmtId="0" fontId="0" fillId="0" borderId="0" xfId="0" applyAlignment="1">
      <alignment horizontal="left"/>
    </xf>
    <xf numFmtId="38" fontId="0" fillId="0" borderId="0" xfId="0" applyNumberFormat="1"/>
    <xf numFmtId="9" fontId="0" fillId="0" borderId="0" xfId="0" applyNumberFormat="1"/>
    <xf numFmtId="38" fontId="0" fillId="0" borderId="0" xfId="0" applyNumberFormat="1" applyAlignment="1">
      <alignment horizontal="right"/>
    </xf>
    <xf numFmtId="0" fontId="10" fillId="0" borderId="5" xfId="0" applyFont="1" applyBorder="1" applyAlignment="1">
      <alignment horizontal="left"/>
    </xf>
    <xf numFmtId="0" fontId="0" fillId="6" borderId="5" xfId="0" applyFill="1" applyBorder="1"/>
    <xf numFmtId="38" fontId="9" fillId="5" borderId="5" xfId="0" applyNumberFormat="1" applyFont="1" applyFill="1" applyBorder="1"/>
    <xf numFmtId="0" fontId="0" fillId="6" borderId="5" xfId="0" applyFill="1" applyBorder="1" applyAlignment="1">
      <alignment horizontal="right"/>
    </xf>
    <xf numFmtId="49" fontId="9" fillId="2" borderId="5" xfId="7" applyNumberFormat="1" applyFont="1" applyFill="1" applyBorder="1" applyAlignment="1" applyProtection="1">
      <alignment horizontal="left"/>
      <protection locked="0"/>
    </xf>
    <xf numFmtId="3" fontId="9" fillId="7" borderId="5" xfId="0" applyNumberFormat="1" applyFont="1" applyFill="1" applyBorder="1" applyAlignment="1">
      <alignment horizontal="right"/>
    </xf>
    <xf numFmtId="3" fontId="9" fillId="4" borderId="5" xfId="0" applyNumberFormat="1" applyFont="1" applyFill="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8" fontId="9" fillId="0" borderId="0" xfId="0" applyNumberFormat="1" applyFont="1" applyAlignment="1">
      <alignment horizontal="right"/>
    </xf>
    <xf numFmtId="0" fontId="22" fillId="0" borderId="5" xfId="0" applyFont="1" applyBorder="1" applyAlignment="1">
      <alignment horizontal="left"/>
    </xf>
    <xf numFmtId="49" fontId="9" fillId="2" borderId="5" xfId="0" applyNumberFormat="1" applyFont="1" applyFill="1" applyBorder="1" applyAlignment="1" applyProtection="1">
      <alignment horizontal="left"/>
      <protection locked="0"/>
    </xf>
    <xf numFmtId="49" fontId="9" fillId="0" borderId="5" xfId="0" applyNumberFormat="1" applyFont="1" applyBorder="1" applyAlignment="1" applyProtection="1">
      <alignment horizontal="left"/>
      <protection locked="0"/>
    </xf>
    <xf numFmtId="49" fontId="0" fillId="0" borderId="0" xfId="0" applyNumberFormat="1" applyAlignment="1">
      <alignment horizontal="left"/>
    </xf>
    <xf numFmtId="49" fontId="4" fillId="0" borderId="5" xfId="0" applyNumberFormat="1" applyFont="1" applyBorder="1" applyAlignment="1" applyProtection="1">
      <alignment horizontal="left" wrapText="1"/>
      <protection locked="0"/>
    </xf>
    <xf numFmtId="49" fontId="4" fillId="2" borderId="5" xfId="0" applyNumberFormat="1" applyFont="1" applyFill="1" applyBorder="1" applyAlignment="1" applyProtection="1">
      <alignment horizontal="left" wrapText="1"/>
      <protection locked="0"/>
    </xf>
    <xf numFmtId="0" fontId="4" fillId="0" borderId="0" xfId="0" quotePrefix="1" applyFont="1"/>
    <xf numFmtId="0" fontId="4" fillId="0" borderId="6" xfId="0" quotePrefix="1" applyFont="1" applyBorder="1"/>
    <xf numFmtId="0" fontId="4" fillId="0" borderId="7" xfId="0" quotePrefix="1" applyFont="1" applyBorder="1"/>
    <xf numFmtId="164" fontId="4" fillId="0" borderId="8" xfId="0" applyNumberFormat="1" applyFont="1" applyBorder="1" applyAlignment="1">
      <alignment horizontal="right" vertical="center" wrapText="1"/>
    </xf>
    <xf numFmtId="164" fontId="4" fillId="0" borderId="9" xfId="0" applyNumberFormat="1" applyFont="1" applyBorder="1" applyAlignment="1">
      <alignment horizontal="right" vertical="center" wrapText="1"/>
    </xf>
    <xf numFmtId="164" fontId="4" fillId="0" borderId="0" xfId="0" applyNumberFormat="1" applyFont="1" applyAlignment="1">
      <alignment horizontal="right" vertical="center" wrapText="1"/>
    </xf>
    <xf numFmtId="164" fontId="4" fillId="0" borderId="10" xfId="0" applyNumberFormat="1" applyFont="1" applyBorder="1" applyAlignment="1">
      <alignment horizontal="right" vertical="center" wrapText="1"/>
    </xf>
    <xf numFmtId="0" fontId="4" fillId="0" borderId="0" xfId="0" applyFont="1" applyAlignment="1">
      <alignment horizontal="center"/>
    </xf>
    <xf numFmtId="164" fontId="4" fillId="0" borderId="0" xfId="0" applyNumberFormat="1" applyFont="1"/>
    <xf numFmtId="164" fontId="4" fillId="0" borderId="8" xfId="0" applyNumberFormat="1" applyFont="1" applyBorder="1"/>
    <xf numFmtId="164" fontId="4" fillId="5" borderId="11" xfId="0" applyNumberFormat="1" applyFont="1" applyFill="1" applyBorder="1" applyAlignment="1">
      <alignment horizontal="right" vertical="center" wrapText="1"/>
    </xf>
    <xf numFmtId="164" fontId="4" fillId="5" borderId="11" xfId="0" applyNumberFormat="1" applyFont="1" applyFill="1" applyBorder="1"/>
    <xf numFmtId="0" fontId="4" fillId="0" borderId="12" xfId="0" quotePrefix="1" applyFont="1" applyBorder="1"/>
    <xf numFmtId="0" fontId="4" fillId="0" borderId="0" xfId="0" applyFont="1" applyAlignment="1">
      <alignment horizontal="right"/>
    </xf>
    <xf numFmtId="0" fontId="4" fillId="0" borderId="6" xfId="0" quotePrefix="1" applyFont="1" applyBorder="1" applyAlignment="1">
      <alignment horizontal="right"/>
    </xf>
    <xf numFmtId="0" fontId="4" fillId="0" borderId="7" xfId="0" quotePrefix="1" applyFont="1" applyBorder="1" applyAlignment="1">
      <alignment horizontal="right"/>
    </xf>
    <xf numFmtId="0" fontId="4" fillId="0" borderId="0" xfId="0" quotePrefix="1" applyFont="1" applyAlignment="1">
      <alignment horizontal="right"/>
    </xf>
    <xf numFmtId="0" fontId="4" fillId="0" borderId="12" xfId="0" quotePrefix="1" applyFont="1" applyBorder="1" applyAlignment="1">
      <alignment horizontal="right"/>
    </xf>
    <xf numFmtId="0" fontId="4" fillId="0" borderId="10" xfId="0" quotePrefix="1" applyFont="1" applyBorder="1" applyAlignment="1">
      <alignment horizontal="right"/>
    </xf>
    <xf numFmtId="0" fontId="4" fillId="0" borderId="8" xfId="0" quotePrefix="1" applyFont="1" applyBorder="1" applyAlignment="1">
      <alignment horizontal="right"/>
    </xf>
    <xf numFmtId="0" fontId="4" fillId="0" borderId="9" xfId="0" quotePrefix="1" applyFont="1" applyBorder="1" applyAlignment="1">
      <alignment horizontal="right"/>
    </xf>
    <xf numFmtId="164" fontId="4" fillId="5" borderId="13" xfId="0" applyNumberFormat="1" applyFont="1" applyFill="1" applyBorder="1"/>
    <xf numFmtId="0" fontId="4" fillId="0" borderId="14" xfId="0" applyFont="1" applyBorder="1"/>
    <xf numFmtId="0" fontId="4" fillId="0" borderId="15" xfId="0" applyFont="1" applyBorder="1"/>
    <xf numFmtId="0" fontId="4" fillId="0" borderId="16" xfId="0" applyFont="1" applyBorder="1"/>
    <xf numFmtId="0" fontId="4" fillId="5" borderId="17" xfId="0" applyFont="1" applyFill="1" applyBorder="1" applyAlignment="1">
      <alignment horizontal="right"/>
    </xf>
    <xf numFmtId="164" fontId="4" fillId="5" borderId="9" xfId="0" applyNumberFormat="1" applyFont="1" applyFill="1" applyBorder="1" applyAlignment="1">
      <alignment horizontal="right" vertical="center" wrapText="1"/>
    </xf>
    <xf numFmtId="164" fontId="4" fillId="5" borderId="18" xfId="0" applyNumberFormat="1" applyFont="1" applyFill="1" applyBorder="1" applyAlignment="1">
      <alignment horizontal="right" vertical="center" wrapText="1"/>
    </xf>
    <xf numFmtId="164" fontId="4" fillId="0" borderId="8" xfId="0" quotePrefix="1" applyNumberFormat="1" applyFont="1" applyBorder="1" applyAlignment="1">
      <alignment horizontal="right" vertical="center" wrapText="1"/>
    </xf>
    <xf numFmtId="0" fontId="4" fillId="0" borderId="10"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4" fillId="5" borderId="10" xfId="0" applyFont="1" applyFill="1" applyBorder="1" applyAlignment="1">
      <alignment horizontal="right"/>
    </xf>
    <xf numFmtId="0" fontId="4" fillId="5" borderId="9" xfId="0" applyFont="1" applyFill="1" applyBorder="1" applyAlignment="1">
      <alignment horizontal="right"/>
    </xf>
    <xf numFmtId="164" fontId="4" fillId="0" borderId="8" xfId="0" quotePrefix="1" applyNumberFormat="1" applyFont="1" applyBorder="1"/>
    <xf numFmtId="164" fontId="4" fillId="5" borderId="9" xfId="0" applyNumberFormat="1" applyFont="1" applyFill="1" applyBorder="1"/>
    <xf numFmtId="164" fontId="4" fillId="8" borderId="17" xfId="0" applyNumberFormat="1" applyFont="1" applyFill="1" applyBorder="1" applyAlignment="1">
      <alignment horizontal="center" vertical="center" wrapText="1"/>
    </xf>
    <xf numFmtId="164" fontId="4" fillId="0" borderId="0" xfId="0" applyNumberFormat="1" applyFont="1" applyAlignment="1">
      <alignment horizontal="center"/>
    </xf>
    <xf numFmtId="164" fontId="4" fillId="8" borderId="10" xfId="0" applyNumberFormat="1" applyFont="1" applyFill="1" applyBorder="1" applyAlignment="1">
      <alignment horizontal="center" vertical="center" wrapText="1"/>
    </xf>
    <xf numFmtId="164" fontId="4" fillId="0" borderId="0" xfId="0" applyNumberFormat="1" applyFont="1" applyAlignment="1">
      <alignment horizontal="right"/>
    </xf>
    <xf numFmtId="164" fontId="4" fillId="0" borderId="10" xfId="0" quotePrefix="1" applyNumberFormat="1" applyFont="1" applyBorder="1" applyAlignment="1">
      <alignment horizontal="right" vertical="center" wrapText="1"/>
    </xf>
    <xf numFmtId="0" fontId="4" fillId="0" borderId="14" xfId="0" quotePrefix="1" applyFont="1" applyBorder="1"/>
    <xf numFmtId="164" fontId="4" fillId="10" borderId="17" xfId="0" applyNumberFormat="1" applyFont="1" applyFill="1" applyBorder="1" applyAlignment="1">
      <alignment horizontal="center" vertical="center" wrapText="1"/>
    </xf>
    <xf numFmtId="164" fontId="4" fillId="9" borderId="17" xfId="0" applyNumberFormat="1" applyFont="1" applyFill="1" applyBorder="1" applyAlignment="1">
      <alignment horizontal="center"/>
    </xf>
    <xf numFmtId="164" fontId="4" fillId="0" borderId="18" xfId="0" applyNumberFormat="1" applyFont="1" applyBorder="1" applyAlignment="1">
      <alignment horizontal="right" vertical="center" wrapText="1"/>
    </xf>
    <xf numFmtId="164" fontId="4" fillId="2" borderId="17" xfId="0" applyNumberFormat="1" applyFont="1" applyFill="1" applyBorder="1" applyAlignment="1">
      <alignment horizontal="center" vertical="center" wrapText="1"/>
    </xf>
    <xf numFmtId="164" fontId="4" fillId="11" borderId="17" xfId="0" applyNumberFormat="1" applyFont="1" applyFill="1" applyBorder="1" applyAlignment="1">
      <alignment horizontal="center" vertical="center" wrapText="1"/>
    </xf>
    <xf numFmtId="0" fontId="21" fillId="0" borderId="0" xfId="0" applyFont="1" applyProtection="1">
      <protection locked="0"/>
    </xf>
    <xf numFmtId="0" fontId="0" fillId="0" borderId="0" xfId="0" applyProtection="1">
      <protection locked="0"/>
    </xf>
    <xf numFmtId="0" fontId="21" fillId="0" borderId="0" xfId="0" applyFont="1" applyAlignment="1" applyProtection="1">
      <alignment horizontal="left"/>
      <protection locked="0"/>
    </xf>
    <xf numFmtId="0" fontId="0" fillId="0" borderId="0" xfId="0" applyAlignment="1" applyProtection="1">
      <alignment wrapText="1"/>
      <protection locked="0"/>
    </xf>
    <xf numFmtId="164" fontId="9" fillId="0" borderId="19" xfId="5" applyNumberFormat="1" applyFont="1" applyBorder="1" applyAlignment="1">
      <alignment vertical="center"/>
    </xf>
    <xf numFmtId="164" fontId="4" fillId="0" borderId="10" xfId="0" applyNumberFormat="1" applyFont="1" applyBorder="1" applyAlignment="1" applyProtection="1">
      <alignment horizontal="right" vertical="center" wrapText="1"/>
      <protection locked="0"/>
    </xf>
    <xf numFmtId="164" fontId="4" fillId="0" borderId="8" xfId="0" applyNumberFormat="1" applyFont="1" applyBorder="1" applyAlignment="1" applyProtection="1">
      <alignment horizontal="right" vertical="center" wrapText="1"/>
      <protection locked="0"/>
    </xf>
    <xf numFmtId="164" fontId="4" fillId="0" borderId="9" xfId="0" applyNumberFormat="1" applyFont="1" applyBorder="1" applyAlignment="1" applyProtection="1">
      <alignment horizontal="right" vertical="center" wrapText="1"/>
      <protection locked="0"/>
    </xf>
    <xf numFmtId="164" fontId="4" fillId="0" borderId="18" xfId="0" applyNumberFormat="1" applyFont="1" applyBorder="1" applyAlignment="1" applyProtection="1">
      <alignment horizontal="right" vertical="center" wrapText="1"/>
      <protection locked="0"/>
    </xf>
    <xf numFmtId="164" fontId="4" fillId="0" borderId="8" xfId="0" applyNumberFormat="1" applyFont="1" applyBorder="1" applyProtection="1">
      <protection locked="0"/>
    </xf>
    <xf numFmtId="0" fontId="4" fillId="5" borderId="15" xfId="0" applyFont="1" applyFill="1" applyBorder="1"/>
    <xf numFmtId="0" fontId="4" fillId="5" borderId="16" xfId="0" applyFont="1" applyFill="1" applyBorder="1"/>
    <xf numFmtId="164" fontId="4" fillId="5" borderId="17" xfId="0" applyNumberFormat="1" applyFont="1" applyFill="1" applyBorder="1"/>
    <xf numFmtId="0" fontId="4" fillId="5" borderId="20" xfId="0" applyFont="1" applyFill="1" applyBorder="1"/>
    <xf numFmtId="0" fontId="4" fillId="5" borderId="7" xfId="0" applyFont="1" applyFill="1" applyBorder="1"/>
    <xf numFmtId="0" fontId="4" fillId="5" borderId="21" xfId="0" applyFont="1" applyFill="1" applyBorder="1"/>
    <xf numFmtId="164" fontId="4" fillId="5" borderId="17" xfId="0" applyNumberFormat="1" applyFont="1" applyFill="1" applyBorder="1" applyProtection="1">
      <protection locked="0"/>
    </xf>
    <xf numFmtId="0" fontId="4" fillId="5" borderId="14" xfId="0" applyFont="1" applyFill="1" applyBorder="1"/>
    <xf numFmtId="0" fontId="3" fillId="5" borderId="15" xfId="0" applyFont="1" applyFill="1" applyBorder="1" applyAlignment="1">
      <alignment horizontal="left"/>
    </xf>
    <xf numFmtId="0" fontId="3" fillId="5" borderId="0" xfId="0" applyFont="1" applyFill="1"/>
    <xf numFmtId="0" fontId="4" fillId="5" borderId="0" xfId="0" applyFont="1" applyFill="1"/>
    <xf numFmtId="0" fontId="4" fillId="5" borderId="22" xfId="0" applyFont="1" applyFill="1" applyBorder="1"/>
    <xf numFmtId="164" fontId="9" fillId="5" borderId="10" xfId="0" applyNumberFormat="1" applyFont="1" applyFill="1" applyBorder="1"/>
    <xf numFmtId="0" fontId="4" fillId="5" borderId="23" xfId="0" applyFont="1" applyFill="1" applyBorder="1"/>
    <xf numFmtId="164" fontId="9" fillId="5" borderId="9" xfId="0" applyNumberFormat="1" applyFont="1" applyFill="1" applyBorder="1"/>
    <xf numFmtId="0" fontId="4" fillId="5" borderId="24" xfId="0" applyFont="1" applyFill="1" applyBorder="1"/>
    <xf numFmtId="0" fontId="4" fillId="5" borderId="1" xfId="0" applyFont="1" applyFill="1" applyBorder="1"/>
    <xf numFmtId="0" fontId="4" fillId="5" borderId="1" xfId="0" applyFont="1" applyFill="1" applyBorder="1" applyAlignment="1">
      <alignment horizontal="right"/>
    </xf>
    <xf numFmtId="164" fontId="4" fillId="5" borderId="1" xfId="0" applyNumberFormat="1" applyFont="1" applyFill="1" applyBorder="1"/>
    <xf numFmtId="164" fontId="4" fillId="5" borderId="25" xfId="0" applyNumberFormat="1" applyFont="1" applyFill="1" applyBorder="1"/>
    <xf numFmtId="0" fontId="4" fillId="5" borderId="26" xfId="0" applyFont="1" applyFill="1" applyBorder="1"/>
    <xf numFmtId="0" fontId="4" fillId="5" borderId="0" xfId="0" applyFont="1" applyFill="1" applyAlignment="1">
      <alignment horizontal="right"/>
    </xf>
    <xf numFmtId="164" fontId="4" fillId="5" borderId="0" xfId="0" applyNumberFormat="1" applyFont="1" applyFill="1"/>
    <xf numFmtId="0" fontId="4" fillId="5" borderId="27" xfId="0" applyFont="1" applyFill="1" applyBorder="1"/>
    <xf numFmtId="0" fontId="3" fillId="5" borderId="28" xfId="0" applyFont="1" applyFill="1" applyBorder="1"/>
    <xf numFmtId="164" fontId="4" fillId="5" borderId="29" xfId="0" applyNumberFormat="1" applyFont="1" applyFill="1" applyBorder="1"/>
    <xf numFmtId="0" fontId="3" fillId="5" borderId="30" xfId="0" applyFont="1" applyFill="1" applyBorder="1"/>
    <xf numFmtId="164" fontId="4" fillId="5" borderId="27" xfId="0" applyNumberFormat="1" applyFont="1" applyFill="1" applyBorder="1"/>
    <xf numFmtId="0" fontId="3" fillId="5" borderId="31" xfId="0" applyFont="1" applyFill="1" applyBorder="1"/>
    <xf numFmtId="164" fontId="4" fillId="5" borderId="0" xfId="0" applyNumberFormat="1" applyFont="1" applyFill="1" applyAlignment="1">
      <alignment horizontal="right"/>
    </xf>
    <xf numFmtId="0" fontId="3" fillId="5" borderId="26" xfId="0" applyFont="1" applyFill="1" applyBorder="1"/>
    <xf numFmtId="0" fontId="4" fillId="5" borderId="32" xfId="0" applyFont="1" applyFill="1" applyBorder="1"/>
    <xf numFmtId="0" fontId="4" fillId="5" borderId="33" xfId="0" applyFont="1" applyFill="1" applyBorder="1"/>
    <xf numFmtId="0" fontId="4" fillId="5" borderId="34" xfId="0" applyFont="1" applyFill="1" applyBorder="1"/>
    <xf numFmtId="0" fontId="4" fillId="5" borderId="34" xfId="0" applyFont="1" applyFill="1" applyBorder="1" applyAlignment="1">
      <alignment horizontal="right"/>
    </xf>
    <xf numFmtId="164" fontId="4" fillId="5" borderId="34" xfId="0" applyNumberFormat="1" applyFont="1" applyFill="1" applyBorder="1"/>
    <xf numFmtId="0" fontId="4" fillId="5" borderId="19" xfId="0" applyFont="1" applyFill="1" applyBorder="1"/>
    <xf numFmtId="167" fontId="4" fillId="5" borderId="0" xfId="0" applyNumberFormat="1" applyFont="1" applyFill="1"/>
    <xf numFmtId="167" fontId="4" fillId="5" borderId="0" xfId="0" applyNumberFormat="1" applyFont="1" applyFill="1" applyAlignment="1">
      <alignment horizontal="right"/>
    </xf>
    <xf numFmtId="0" fontId="3" fillId="0" borderId="5" xfId="0" applyFont="1" applyBorder="1" applyAlignment="1">
      <alignment horizontal="center" vertical="center" wrapText="1"/>
    </xf>
    <xf numFmtId="0" fontId="3" fillId="5"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5" xfId="0" applyFont="1" applyFill="1" applyBorder="1" applyAlignment="1" applyProtection="1">
      <alignment horizontal="center" vertical="center" wrapText="1"/>
      <protection hidden="1"/>
    </xf>
    <xf numFmtId="10" fontId="15" fillId="5" borderId="0" xfId="0" applyNumberFormat="1" applyFont="1" applyFill="1"/>
    <xf numFmtId="1" fontId="10" fillId="5" borderId="0" xfId="0" applyNumberFormat="1" applyFont="1" applyFill="1" applyAlignment="1" applyProtection="1">
      <alignment horizontal="center"/>
      <protection locked="0"/>
    </xf>
    <xf numFmtId="38" fontId="9" fillId="12" borderId="5" xfId="0" applyNumberFormat="1" applyFont="1" applyFill="1" applyBorder="1" applyAlignment="1">
      <alignment horizontal="right"/>
    </xf>
    <xf numFmtId="0" fontId="4" fillId="0" borderId="0" xfId="5" applyFont="1" applyAlignment="1" applyProtection="1">
      <alignment horizontal="left"/>
      <protection locked="0"/>
    </xf>
    <xf numFmtId="0" fontId="26" fillId="0" borderId="0" xfId="6" applyFont="1"/>
    <xf numFmtId="164" fontId="3" fillId="0" borderId="0" xfId="6" applyNumberFormat="1" applyFont="1" applyAlignment="1">
      <alignment horizontal="centerContinuous"/>
    </xf>
    <xf numFmtId="0" fontId="2" fillId="0" borderId="34" xfId="6" applyFont="1" applyBorder="1"/>
    <xf numFmtId="0" fontId="3" fillId="0" borderId="0" xfId="6" applyFont="1" applyAlignment="1">
      <alignment horizontal="right"/>
    </xf>
    <xf numFmtId="38" fontId="9" fillId="10" borderId="5" xfId="0" applyNumberFormat="1" applyFont="1" applyFill="1" applyBorder="1" applyAlignment="1">
      <alignment horizontal="right"/>
    </xf>
    <xf numFmtId="49" fontId="3" fillId="0" borderId="5" xfId="0" applyNumberFormat="1" applyFont="1" applyBorder="1" applyAlignment="1" applyProtection="1">
      <alignment horizontal="center" wrapText="1"/>
      <protection locked="0"/>
    </xf>
    <xf numFmtId="49" fontId="3" fillId="2" borderId="5" xfId="0" applyNumberFormat="1" applyFont="1" applyFill="1" applyBorder="1" applyAlignment="1" applyProtection="1">
      <alignment horizontal="center" wrapText="1"/>
      <protection locked="0"/>
    </xf>
    <xf numFmtId="49" fontId="3" fillId="2" borderId="5" xfId="7" applyNumberFormat="1" applyFont="1" applyFill="1" applyBorder="1" applyAlignment="1" applyProtection="1">
      <alignment horizontal="center" wrapText="1"/>
      <protection locked="0"/>
    </xf>
    <xf numFmtId="0" fontId="0" fillId="0" borderId="0" xfId="0" applyAlignment="1">
      <alignment horizontal="center"/>
    </xf>
    <xf numFmtId="164" fontId="4" fillId="5" borderId="0" xfId="0" applyNumberFormat="1" applyFont="1" applyFill="1" applyProtection="1">
      <protection locked="0"/>
    </xf>
    <xf numFmtId="164" fontId="3" fillId="5" borderId="17" xfId="0" applyNumberFormat="1" applyFont="1" applyFill="1" applyBorder="1"/>
    <xf numFmtId="164" fontId="3" fillId="5" borderId="29" xfId="0" applyNumberFormat="1" applyFont="1" applyFill="1" applyBorder="1"/>
    <xf numFmtId="164" fontId="3" fillId="5" borderId="17" xfId="0" applyNumberFormat="1" applyFont="1" applyFill="1" applyBorder="1" applyAlignment="1">
      <alignment horizontal="right"/>
    </xf>
    <xf numFmtId="171" fontId="0" fillId="0" borderId="0" xfId="0" applyNumberFormat="1"/>
    <xf numFmtId="171" fontId="0" fillId="6" borderId="5" xfId="0" applyNumberFormat="1" applyFill="1" applyBorder="1"/>
    <xf numFmtId="1" fontId="0" fillId="0" borderId="0" xfId="0" applyNumberFormat="1"/>
    <xf numFmtId="1" fontId="0" fillId="6" borderId="5" xfId="0" applyNumberFormat="1" applyFill="1" applyBorder="1"/>
    <xf numFmtId="1" fontId="0" fillId="0" borderId="0" xfId="0" applyNumberFormat="1" applyAlignment="1">
      <alignment horizontal="center"/>
    </xf>
    <xf numFmtId="171" fontId="0" fillId="0" borderId="0" xfId="0" applyNumberFormat="1" applyAlignment="1">
      <alignment horizontal="center"/>
    </xf>
    <xf numFmtId="1" fontId="28" fillId="0" borderId="5" xfId="0" applyNumberFormat="1" applyFont="1" applyBorder="1" applyAlignment="1">
      <alignment horizontal="center" vertical="center" wrapText="1"/>
    </xf>
    <xf numFmtId="171" fontId="28" fillId="0" borderId="5" xfId="0" applyNumberFormat="1" applyFont="1" applyBorder="1" applyAlignment="1">
      <alignment horizontal="center" vertical="center" wrapText="1"/>
    </xf>
    <xf numFmtId="0" fontId="1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10" fillId="6" borderId="5" xfId="0" applyFont="1" applyFill="1" applyBorder="1" applyAlignment="1">
      <alignment horizontal="center"/>
    </xf>
    <xf numFmtId="1" fontId="4" fillId="0" borderId="0" xfId="0" applyNumberFormat="1" applyFont="1" applyAlignment="1">
      <alignment horizontal="center" vertical="center" wrapText="1"/>
    </xf>
    <xf numFmtId="1" fontId="0" fillId="0" borderId="34" xfId="0" applyNumberFormat="1" applyBorder="1"/>
    <xf numFmtId="171" fontId="4" fillId="0" borderId="0" xfId="0" applyNumberFormat="1" applyFont="1" applyAlignment="1">
      <alignment horizontal="center" vertical="center" wrapText="1"/>
    </xf>
    <xf numFmtId="38" fontId="4" fillId="0" borderId="0" xfId="0" applyNumberFormat="1" applyFont="1" applyAlignment="1">
      <alignment horizontal="center" vertical="center" wrapText="1"/>
    </xf>
    <xf numFmtId="171" fontId="0" fillId="0" borderId="34" xfId="0" applyNumberFormat="1" applyBorder="1"/>
    <xf numFmtId="0" fontId="3" fillId="0" borderId="0" xfId="0" applyFont="1" applyAlignment="1">
      <alignment horizontal="center"/>
    </xf>
    <xf numFmtId="0" fontId="3" fillId="0" borderId="0" xfId="0" applyFont="1" applyAlignment="1">
      <alignment horizontal="right"/>
    </xf>
    <xf numFmtId="164" fontId="9" fillId="0" borderId="34" xfId="5" applyNumberFormat="1" applyFont="1" applyBorder="1" applyAlignment="1">
      <alignment vertical="center"/>
    </xf>
    <xf numFmtId="0" fontId="10" fillId="0" borderId="0" xfId="0" applyFont="1" applyProtection="1">
      <protection locked="0"/>
    </xf>
    <xf numFmtId="0" fontId="29" fillId="0" borderId="0" xfId="6" applyFont="1" applyAlignment="1">
      <alignment horizontal="left" vertical="top"/>
    </xf>
    <xf numFmtId="0" fontId="30" fillId="0" borderId="0" xfId="6" applyFont="1"/>
    <xf numFmtId="0" fontId="12" fillId="0" borderId="0" xfId="6" applyFont="1" applyAlignment="1">
      <alignment horizontal="left" vertical="center"/>
    </xf>
    <xf numFmtId="164" fontId="9" fillId="0" borderId="19" xfId="5" applyNumberFormat="1" applyFont="1" applyBorder="1" applyAlignment="1">
      <alignment horizontal="center" vertical="center"/>
    </xf>
    <xf numFmtId="164" fontId="9" fillId="0" borderId="4" xfId="5" applyNumberFormat="1" applyFont="1" applyBorder="1" applyAlignment="1">
      <alignment vertical="center"/>
    </xf>
    <xf numFmtId="164" fontId="9" fillId="0" borderId="35" xfId="0" applyNumberFormat="1" applyFont="1" applyBorder="1" applyAlignment="1">
      <alignment horizontal="center" vertical="center"/>
    </xf>
    <xf numFmtId="0" fontId="3" fillId="5" borderId="32" xfId="0" applyFont="1" applyFill="1" applyBorder="1"/>
    <xf numFmtId="165" fontId="0" fillId="0" borderId="0" xfId="2" applyFont="1"/>
    <xf numFmtId="171" fontId="28" fillId="0" borderId="5" xfId="0" applyNumberFormat="1" applyFont="1" applyBorder="1" applyAlignment="1">
      <alignment horizontal="center" wrapText="1"/>
    </xf>
    <xf numFmtId="172" fontId="0" fillId="0" borderId="0" xfId="2" applyNumberFormat="1" applyFont="1"/>
    <xf numFmtId="38" fontId="9" fillId="7" borderId="5" xfId="0" applyNumberFormat="1" applyFont="1" applyFill="1" applyBorder="1" applyAlignment="1">
      <alignment horizontal="right"/>
    </xf>
    <xf numFmtId="0" fontId="31" fillId="13" borderId="0" xfId="0" applyFont="1" applyFill="1" applyAlignment="1">
      <alignment horizontal="center"/>
    </xf>
    <xf numFmtId="0" fontId="31" fillId="13" borderId="0" xfId="0" applyFont="1" applyFill="1"/>
    <xf numFmtId="0" fontId="32" fillId="13" borderId="0" xfId="0" applyFont="1" applyFill="1"/>
    <xf numFmtId="0" fontId="31" fillId="13" borderId="0" xfId="0" applyFont="1" applyFill="1" applyAlignment="1">
      <alignment horizontal="right"/>
    </xf>
    <xf numFmtId="0" fontId="31" fillId="13" borderId="34" xfId="0" applyFont="1" applyFill="1" applyBorder="1" applyAlignment="1">
      <alignment horizontal="center"/>
    </xf>
    <xf numFmtId="173" fontId="0" fillId="0" borderId="0" xfId="0" applyNumberFormat="1"/>
    <xf numFmtId="174" fontId="0" fillId="0" borderId="0" xfId="1" applyNumberFormat="1" applyFont="1"/>
    <xf numFmtId="174" fontId="0" fillId="0" borderId="7" xfId="1" applyNumberFormat="1" applyFont="1" applyBorder="1"/>
    <xf numFmtId="174" fontId="0" fillId="0" borderId="21" xfId="1" applyNumberFormat="1" applyFont="1" applyBorder="1"/>
    <xf numFmtId="174" fontId="0" fillId="0" borderId="23" xfId="1" applyNumberFormat="1" applyFont="1" applyBorder="1"/>
    <xf numFmtId="174" fontId="0" fillId="0" borderId="23" xfId="0" applyNumberFormat="1" applyBorder="1"/>
    <xf numFmtId="174" fontId="0" fillId="0" borderId="0" xfId="1" applyNumberFormat="1" applyFont="1" applyBorder="1"/>
    <xf numFmtId="0" fontId="0" fillId="0" borderId="14" xfId="0" applyBorder="1"/>
    <xf numFmtId="0" fontId="0" fillId="0" borderId="15" xfId="0" applyBorder="1"/>
    <xf numFmtId="0" fontId="0" fillId="0" borderId="16" xfId="0" applyBorder="1"/>
    <xf numFmtId="0" fontId="3" fillId="0" borderId="14" xfId="0" applyFont="1" applyBorder="1"/>
    <xf numFmtId="0" fontId="3" fillId="0" borderId="15" xfId="0" applyFont="1" applyBorder="1"/>
    <xf numFmtId="0" fontId="3" fillId="0" borderId="16" xfId="0" applyFont="1" applyBorder="1"/>
    <xf numFmtId="174" fontId="0" fillId="0" borderId="12" xfId="1" applyNumberFormat="1" applyFont="1" applyBorder="1"/>
    <xf numFmtId="174" fontId="0" fillId="0" borderId="20" xfId="1" applyNumberFormat="1" applyFont="1" applyBorder="1"/>
    <xf numFmtId="174" fontId="0" fillId="0" borderId="22" xfId="1" applyNumberFormat="1" applyFont="1" applyBorder="1"/>
    <xf numFmtId="174" fontId="0" fillId="0" borderId="6" xfId="1" applyNumberFormat="1" applyFont="1" applyBorder="1"/>
    <xf numFmtId="174" fontId="0" fillId="0" borderId="36" xfId="1" applyNumberFormat="1" applyFont="1" applyBorder="1"/>
    <xf numFmtId="174" fontId="0" fillId="0" borderId="22" xfId="0" applyNumberFormat="1" applyBorder="1"/>
    <xf numFmtId="174" fontId="0" fillId="0" borderId="36" xfId="0" applyNumberFormat="1" applyBorder="1"/>
    <xf numFmtId="0" fontId="3" fillId="0" borderId="37" xfId="0" applyFont="1" applyBorder="1" applyAlignment="1">
      <alignment horizontal="center" vertical="center" wrapText="1"/>
    </xf>
    <xf numFmtId="3" fontId="0" fillId="0" borderId="0" xfId="1" applyNumberFormat="1" applyFont="1"/>
    <xf numFmtId="49" fontId="4" fillId="2" borderId="5" xfId="0" applyNumberFormat="1" applyFont="1" applyFill="1" applyBorder="1" applyAlignment="1" applyProtection="1">
      <alignment horizontal="left"/>
      <protection locked="0"/>
    </xf>
    <xf numFmtId="49" fontId="4" fillId="0" borderId="5" xfId="0" applyNumberFormat="1" applyFont="1" applyBorder="1" applyAlignment="1" applyProtection="1">
      <alignment horizontal="left"/>
      <protection locked="0"/>
    </xf>
    <xf numFmtId="170" fontId="4" fillId="2" borderId="5" xfId="7" applyNumberFormat="1" applyFont="1" applyFill="1" applyBorder="1" applyAlignment="1" applyProtection="1">
      <alignment horizontal="center"/>
      <protection locked="0"/>
    </xf>
    <xf numFmtId="38" fontId="4" fillId="2" borderId="5" xfId="0" applyNumberFormat="1" applyFont="1" applyFill="1" applyBorder="1" applyAlignment="1" applyProtection="1">
      <alignment horizontal="right"/>
      <protection locked="0"/>
    </xf>
    <xf numFmtId="9" fontId="4" fillId="2" borderId="5" xfId="0" applyNumberFormat="1" applyFont="1" applyFill="1" applyBorder="1" applyProtection="1">
      <protection locked="0"/>
    </xf>
    <xf numFmtId="1" fontId="4" fillId="2" borderId="5" xfId="0" applyNumberFormat="1" applyFont="1" applyFill="1" applyBorder="1" applyAlignment="1" applyProtection="1">
      <alignment horizontal="center"/>
      <protection locked="0"/>
    </xf>
    <xf numFmtId="171" fontId="4" fillId="2" borderId="5" xfId="0" applyNumberFormat="1" applyFont="1" applyFill="1" applyBorder="1" applyAlignment="1" applyProtection="1">
      <alignment horizontal="center"/>
      <protection locked="0"/>
    </xf>
    <xf numFmtId="170" fontId="4" fillId="0" borderId="5" xfId="0" applyNumberFormat="1" applyFont="1" applyBorder="1" applyAlignment="1" applyProtection="1">
      <alignment horizontal="center"/>
      <protection locked="0"/>
    </xf>
    <xf numFmtId="38" fontId="4" fillId="0" borderId="5" xfId="0" applyNumberFormat="1" applyFont="1" applyBorder="1" applyAlignment="1" applyProtection="1">
      <alignment horizontal="right"/>
      <protection locked="0"/>
    </xf>
    <xf numFmtId="9" fontId="4" fillId="0" borderId="5" xfId="0" applyNumberFormat="1" applyFont="1" applyBorder="1" applyProtection="1">
      <protection locked="0"/>
    </xf>
    <xf numFmtId="1" fontId="4" fillId="0" borderId="5" xfId="0" applyNumberFormat="1" applyFont="1" applyBorder="1" applyAlignment="1" applyProtection="1">
      <alignment horizontal="center"/>
      <protection locked="0"/>
    </xf>
    <xf numFmtId="171" fontId="4" fillId="0" borderId="5" xfId="0" applyNumberFormat="1" applyFont="1" applyBorder="1" applyAlignment="1" applyProtection="1">
      <alignment horizontal="center"/>
      <protection locked="0"/>
    </xf>
    <xf numFmtId="170" fontId="4" fillId="2" borderId="5"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0" borderId="5" xfId="0" applyNumberFormat="1" applyFont="1" applyBorder="1" applyAlignment="1" applyProtection="1">
      <alignment horizontal="center"/>
      <protection locked="0"/>
    </xf>
    <xf numFmtId="2" fontId="0" fillId="0" borderId="0" xfId="0" applyNumberFormat="1"/>
    <xf numFmtId="49" fontId="4" fillId="2" borderId="5" xfId="7" applyNumberFormat="1" applyFont="1" applyFill="1" applyBorder="1" applyAlignment="1" applyProtection="1">
      <alignment horizontal="left" wrapText="1"/>
    </xf>
    <xf numFmtId="0" fontId="15" fillId="0" borderId="0" xfId="0" applyFont="1"/>
    <xf numFmtId="1" fontId="10" fillId="0" borderId="0" xfId="0" applyNumberFormat="1" applyFont="1" applyAlignment="1">
      <alignment horizontal="center"/>
    </xf>
    <xf numFmtId="0" fontId="4" fillId="14" borderId="0" xfId="0" applyFont="1" applyFill="1" applyAlignment="1">
      <alignment horizontal="center" wrapText="1"/>
    </xf>
    <xf numFmtId="0" fontId="4" fillId="14" borderId="0" xfId="0" applyFont="1" applyFill="1" applyAlignment="1">
      <alignment horizontal="center" vertical="center" wrapText="1"/>
    </xf>
    <xf numFmtId="171" fontId="4" fillId="0" borderId="0" xfId="0" applyNumberFormat="1" applyFont="1" applyAlignment="1">
      <alignment horizontal="left"/>
    </xf>
    <xf numFmtId="166" fontId="4" fillId="15" borderId="0" xfId="1" applyFont="1" applyFill="1" applyAlignment="1" applyProtection="1">
      <alignment horizontal="right"/>
      <protection locked="0"/>
    </xf>
    <xf numFmtId="0" fontId="4" fillId="0" borderId="0" xfId="0" applyFont="1" applyAlignment="1">
      <alignment horizontal="left"/>
    </xf>
    <xf numFmtId="166" fontId="4" fillId="15" borderId="0" xfId="1" applyFont="1" applyFill="1" applyAlignment="1" applyProtection="1">
      <alignment horizontal="center"/>
      <protection locked="0"/>
    </xf>
    <xf numFmtId="10" fontId="4" fillId="15" borderId="0" xfId="7" applyNumberFormat="1" applyFont="1" applyFill="1" applyAlignment="1" applyProtection="1">
      <alignment horizontal="center"/>
      <protection locked="0"/>
    </xf>
    <xf numFmtId="166" fontId="0" fillId="0" borderId="0" xfId="0" applyNumberFormat="1"/>
    <xf numFmtId="171" fontId="10" fillId="16" borderId="0" xfId="0" applyNumberFormat="1" applyFont="1" applyFill="1" applyAlignment="1">
      <alignment horizontal="center"/>
    </xf>
    <xf numFmtId="166" fontId="10" fillId="16" borderId="0" xfId="1" applyFont="1" applyFill="1" applyAlignment="1">
      <alignment horizontal="right"/>
    </xf>
    <xf numFmtId="0" fontId="3" fillId="16" borderId="0" xfId="0" applyFont="1" applyFill="1" applyAlignment="1">
      <alignment horizontal="center"/>
    </xf>
    <xf numFmtId="0" fontId="3" fillId="16" borderId="0" xfId="0" applyFont="1" applyFill="1" applyAlignment="1">
      <alignment horizontal="left"/>
    </xf>
    <xf numFmtId="38" fontId="0" fillId="0" borderId="5" xfId="0" applyNumberFormat="1" applyBorder="1"/>
    <xf numFmtId="165" fontId="10" fillId="0" borderId="0" xfId="2" applyFont="1"/>
    <xf numFmtId="38" fontId="24" fillId="0" borderId="0" xfId="3" applyNumberFormat="1" applyAlignment="1" applyProtection="1">
      <alignment horizontal="right"/>
    </xf>
    <xf numFmtId="49" fontId="4" fillId="0" borderId="5" xfId="0" applyNumberFormat="1" applyFont="1" applyBorder="1" applyAlignment="1">
      <alignment horizontal="left" wrapText="1"/>
    </xf>
    <xf numFmtId="49" fontId="3" fillId="0" borderId="5" xfId="0" applyNumberFormat="1" applyFont="1" applyBorder="1" applyAlignment="1">
      <alignment horizontal="center" wrapText="1"/>
    </xf>
    <xf numFmtId="170" fontId="4" fillId="0" borderId="5" xfId="0" applyNumberFormat="1" applyFont="1" applyBorder="1" applyAlignment="1">
      <alignment horizontal="center"/>
    </xf>
    <xf numFmtId="38" fontId="4" fillId="0" borderId="5" xfId="0" applyNumberFormat="1" applyFont="1" applyBorder="1" applyAlignment="1">
      <alignment horizontal="right"/>
    </xf>
    <xf numFmtId="9" fontId="4" fillId="0" borderId="5" xfId="0" applyNumberFormat="1" applyFont="1" applyBorder="1"/>
    <xf numFmtId="1" fontId="4" fillId="0" borderId="5" xfId="0" applyNumberFormat="1" applyFont="1" applyBorder="1" applyAlignment="1">
      <alignment horizontal="center"/>
    </xf>
    <xf numFmtId="171" fontId="4" fillId="0" borderId="5" xfId="0" applyNumberFormat="1" applyFont="1" applyBorder="1" applyAlignment="1">
      <alignment horizontal="center"/>
    </xf>
    <xf numFmtId="49" fontId="4" fillId="2" borderId="5" xfId="0" applyNumberFormat="1" applyFont="1" applyFill="1" applyBorder="1" applyAlignment="1">
      <alignment horizontal="left" wrapText="1"/>
    </xf>
    <xf numFmtId="49" fontId="3" fillId="2" borderId="5" xfId="0" applyNumberFormat="1" applyFont="1" applyFill="1" applyBorder="1" applyAlignment="1">
      <alignment horizontal="center" wrapText="1"/>
    </xf>
    <xf numFmtId="170" fontId="4" fillId="2" borderId="5" xfId="0" applyNumberFormat="1" applyFont="1" applyFill="1" applyBorder="1" applyAlignment="1">
      <alignment horizontal="center"/>
    </xf>
    <xf numFmtId="38" fontId="4" fillId="2" borderId="5" xfId="0" applyNumberFormat="1" applyFont="1" applyFill="1" applyBorder="1" applyAlignment="1">
      <alignment horizontal="right"/>
    </xf>
    <xf numFmtId="9" fontId="4" fillId="2" borderId="5" xfId="0" applyNumberFormat="1" applyFont="1" applyFill="1" applyBorder="1"/>
    <xf numFmtId="1" fontId="4" fillId="2" borderId="5" xfId="0" applyNumberFormat="1" applyFont="1" applyFill="1" applyBorder="1" applyAlignment="1">
      <alignment horizontal="center"/>
    </xf>
    <xf numFmtId="171" fontId="4" fillId="2" borderId="5" xfId="0" applyNumberFormat="1" applyFont="1" applyFill="1" applyBorder="1" applyAlignment="1">
      <alignment horizontal="center"/>
    </xf>
    <xf numFmtId="0" fontId="2" fillId="0" borderId="21" xfId="6" applyFont="1" applyBorder="1"/>
    <xf numFmtId="0" fontId="2" fillId="0" borderId="0" xfId="6" applyFont="1" applyAlignment="1">
      <alignment vertical="center"/>
    </xf>
    <xf numFmtId="168" fontId="3" fillId="0" borderId="0" xfId="6" applyNumberFormat="1" applyFont="1"/>
    <xf numFmtId="0" fontId="3" fillId="0" borderId="0" xfId="6" applyFont="1" applyAlignment="1">
      <alignment vertical="top"/>
    </xf>
    <xf numFmtId="0" fontId="8" fillId="0" borderId="0" xfId="4" applyFont="1" applyAlignment="1">
      <alignment vertical="top"/>
    </xf>
    <xf numFmtId="0" fontId="0" fillId="0" borderId="34" xfId="0" applyBorder="1"/>
    <xf numFmtId="0" fontId="0" fillId="0" borderId="26" xfId="0" applyBorder="1"/>
    <xf numFmtId="0" fontId="0" fillId="0" borderId="33" xfId="0" applyBorder="1"/>
    <xf numFmtId="0" fontId="0" fillId="0" borderId="19" xfId="0" applyBorder="1"/>
    <xf numFmtId="0" fontId="0" fillId="0" borderId="13" xfId="0" applyBorder="1"/>
    <xf numFmtId="0" fontId="3" fillId="0" borderId="4" xfId="0" applyFont="1" applyBorder="1" applyAlignment="1">
      <alignment horizontal="center" vertical="center" wrapText="1"/>
    </xf>
    <xf numFmtId="0" fontId="0" fillId="0" borderId="26" xfId="0" applyBorder="1" applyAlignment="1">
      <alignment horizontal="center"/>
    </xf>
    <xf numFmtId="165" fontId="9" fillId="0" borderId="24" xfId="2" applyFont="1" applyBorder="1" applyAlignment="1" applyProtection="1">
      <alignment horizontal="center" vertical="center" wrapText="1"/>
    </xf>
    <xf numFmtId="165" fontId="9" fillId="0" borderId="38" xfId="2" applyFont="1" applyBorder="1" applyAlignment="1" applyProtection="1">
      <alignment horizontal="center" vertical="center" wrapText="1"/>
    </xf>
    <xf numFmtId="0" fontId="8" fillId="0" borderId="33" xfId="0" applyFont="1" applyBorder="1" applyAlignment="1">
      <alignment horizontal="center"/>
    </xf>
    <xf numFmtId="0" fontId="4" fillId="0" borderId="33" xfId="0" applyFont="1" applyBorder="1" applyAlignment="1">
      <alignment horizontal="left" vertical="top" wrapText="1"/>
    </xf>
    <xf numFmtId="165" fontId="9" fillId="0" borderId="4" xfId="2" applyFont="1" applyBorder="1" applyAlignment="1" applyProtection="1">
      <alignment horizontal="center" vertical="center" wrapText="1"/>
    </xf>
    <xf numFmtId="165" fontId="9" fillId="0" borderId="4" xfId="0" applyNumberFormat="1" applyFont="1" applyBorder="1" applyAlignment="1">
      <alignment horizontal="center" vertical="center" wrapText="1"/>
    </xf>
    <xf numFmtId="165" fontId="9" fillId="0" borderId="39" xfId="0" applyNumberFormat="1" applyFont="1" applyBorder="1" applyAlignment="1">
      <alignment horizontal="center" vertical="center"/>
    </xf>
    <xf numFmtId="165" fontId="9" fillId="0" borderId="4" xfId="2" applyFont="1" applyBorder="1" applyAlignment="1" applyProtection="1">
      <alignment horizontal="center"/>
    </xf>
    <xf numFmtId="0" fontId="21" fillId="0" borderId="0" xfId="0" applyFont="1"/>
    <xf numFmtId="0" fontId="0" fillId="0" borderId="1" xfId="0" applyBorder="1"/>
    <xf numFmtId="0" fontId="10" fillId="0" borderId="0" xfId="0" applyFont="1"/>
    <xf numFmtId="0" fontId="8" fillId="0" borderId="0" xfId="0" applyFont="1" applyAlignment="1">
      <alignment vertical="top" wrapText="1"/>
    </xf>
    <xf numFmtId="0" fontId="4" fillId="0" borderId="38" xfId="0" applyFont="1" applyBorder="1" applyAlignment="1">
      <alignment horizontal="center" wrapText="1"/>
    </xf>
    <xf numFmtId="0" fontId="4" fillId="0" borderId="39" xfId="0" applyFont="1" applyBorder="1" applyAlignment="1">
      <alignment horizontal="center" wrapText="1"/>
    </xf>
    <xf numFmtId="0" fontId="4" fillId="0" borderId="37" xfId="0" applyFont="1" applyBorder="1" applyAlignment="1">
      <alignment horizontal="center" wrapText="1"/>
    </xf>
    <xf numFmtId="164" fontId="4" fillId="12" borderId="35" xfId="0" applyNumberFormat="1" applyFont="1" applyFill="1" applyBorder="1" applyAlignment="1">
      <alignment wrapText="1"/>
    </xf>
    <xf numFmtId="0" fontId="3" fillId="0" borderId="14" xfId="0" applyFont="1" applyBorder="1" applyAlignment="1">
      <alignment horizontal="right" wrapText="1"/>
    </xf>
    <xf numFmtId="164" fontId="4" fillId="0" borderId="31" xfId="0" applyNumberFormat="1" applyFont="1" applyBorder="1" applyAlignment="1">
      <alignment wrapText="1"/>
    </xf>
    <xf numFmtId="0" fontId="3" fillId="0" borderId="0" xfId="0" applyFont="1"/>
    <xf numFmtId="164" fontId="4" fillId="17" borderId="17" xfId="0" applyNumberFormat="1" applyFont="1" applyFill="1" applyBorder="1" applyAlignment="1">
      <alignment horizontal="center" vertical="center" wrapText="1"/>
    </xf>
    <xf numFmtId="164" fontId="4" fillId="18" borderId="17" xfId="0" applyNumberFormat="1" applyFont="1" applyFill="1" applyBorder="1" applyAlignment="1">
      <alignment horizontal="center"/>
    </xf>
    <xf numFmtId="0" fontId="4" fillId="18" borderId="17" xfId="0" applyFont="1" applyFill="1" applyBorder="1" applyAlignment="1">
      <alignment horizontal="center"/>
    </xf>
    <xf numFmtId="164" fontId="4" fillId="0" borderId="17" xfId="0" applyNumberFormat="1" applyFont="1" applyBorder="1" applyProtection="1">
      <protection locked="0"/>
    </xf>
    <xf numFmtId="49" fontId="34" fillId="0" borderId="5" xfId="0" applyNumberFormat="1" applyFont="1" applyBorder="1" applyAlignment="1">
      <alignment horizontal="left"/>
    </xf>
    <xf numFmtId="49" fontId="34" fillId="2" borderId="5" xfId="0" applyNumberFormat="1" applyFont="1" applyFill="1" applyBorder="1" applyAlignment="1">
      <alignment horizontal="left"/>
    </xf>
    <xf numFmtId="166" fontId="0" fillId="0" borderId="0" xfId="1" applyFont="1"/>
    <xf numFmtId="166" fontId="0" fillId="0" borderId="0" xfId="1" applyFont="1" applyAlignment="1">
      <alignment horizontal="center"/>
    </xf>
    <xf numFmtId="0" fontId="36" fillId="0" borderId="0" xfId="0" applyFont="1"/>
    <xf numFmtId="0" fontId="4" fillId="0" borderId="0" xfId="0" applyFont="1" applyAlignment="1">
      <alignment wrapText="1"/>
    </xf>
    <xf numFmtId="2" fontId="4" fillId="2" borderId="5" xfId="0" applyNumberFormat="1" applyFont="1" applyFill="1" applyBorder="1" applyAlignment="1">
      <alignment horizontal="right"/>
    </xf>
    <xf numFmtId="2" fontId="4" fillId="0" borderId="5" xfId="0" applyNumberFormat="1" applyFont="1" applyBorder="1" applyAlignment="1">
      <alignment horizontal="right"/>
    </xf>
    <xf numFmtId="1" fontId="4" fillId="6" borderId="5" xfId="0" applyNumberFormat="1" applyFont="1" applyFill="1" applyBorder="1" applyAlignment="1">
      <alignment horizontal="center"/>
    </xf>
    <xf numFmtId="2" fontId="4" fillId="6" borderId="5" xfId="0" applyNumberFormat="1" applyFont="1" applyFill="1" applyBorder="1" applyAlignment="1">
      <alignment horizontal="center"/>
    </xf>
    <xf numFmtId="38" fontId="4" fillId="6" borderId="5" xfId="0" applyNumberFormat="1" applyFont="1" applyFill="1" applyBorder="1" applyAlignment="1">
      <alignment horizontal="center"/>
    </xf>
    <xf numFmtId="40" fontId="4" fillId="6" borderId="5" xfId="0" applyNumberFormat="1" applyFont="1" applyFill="1" applyBorder="1" applyAlignment="1">
      <alignment horizontal="center"/>
    </xf>
    <xf numFmtId="0" fontId="5" fillId="0" borderId="0" xfId="5" applyFont="1"/>
    <xf numFmtId="0" fontId="8" fillId="0" borderId="0" xfId="5" applyFont="1"/>
    <xf numFmtId="0" fontId="4" fillId="0" borderId="0" xfId="5" applyFont="1"/>
    <xf numFmtId="0" fontId="1" fillId="0" borderId="0" xfId="5" applyFont="1"/>
    <xf numFmtId="0" fontId="5" fillId="0" borderId="21" xfId="5" applyFont="1" applyBorder="1"/>
    <xf numFmtId="0" fontId="10" fillId="0" borderId="1" xfId="5" applyFont="1" applyBorder="1" applyAlignment="1">
      <alignment horizontal="centerContinuous"/>
    </xf>
    <xf numFmtId="0" fontId="5" fillId="0" borderId="0" xfId="5" applyFont="1" applyAlignment="1">
      <alignment vertical="top"/>
    </xf>
    <xf numFmtId="0" fontId="10" fillId="0" borderId="34" xfId="5" applyFont="1" applyBorder="1" applyAlignment="1">
      <alignment horizontal="centerContinuous" vertical="top"/>
    </xf>
    <xf numFmtId="0" fontId="11" fillId="0" borderId="33" xfId="5" applyFont="1" applyBorder="1" applyAlignment="1">
      <alignment horizontal="center"/>
    </xf>
    <xf numFmtId="0" fontId="6" fillId="0" borderId="0" xfId="5" applyFont="1"/>
    <xf numFmtId="0" fontId="5" fillId="0" borderId="0" xfId="5" applyFont="1" applyAlignment="1">
      <alignment vertical="center"/>
    </xf>
    <xf numFmtId="0" fontId="9" fillId="0" borderId="0" xfId="5" quotePrefix="1" applyFont="1" applyAlignment="1">
      <alignment vertical="center"/>
    </xf>
    <xf numFmtId="0" fontId="8" fillId="0" borderId="3" xfId="5" applyFont="1" applyBorder="1" applyAlignment="1">
      <alignment vertical="center"/>
    </xf>
    <xf numFmtId="0" fontId="8" fillId="0" borderId="34" xfId="5" applyFont="1" applyBorder="1" applyAlignment="1">
      <alignment vertical="center"/>
    </xf>
    <xf numFmtId="164" fontId="10" fillId="0" borderId="17" xfId="5" applyNumberFormat="1" applyFont="1" applyBorder="1" applyAlignment="1">
      <alignment vertical="center"/>
    </xf>
    <xf numFmtId="0" fontId="4" fillId="0" borderId="0" xfId="5" applyFont="1" applyAlignment="1">
      <alignment vertical="top"/>
    </xf>
    <xf numFmtId="0" fontId="6" fillId="0" borderId="0" xfId="5" applyFont="1" applyAlignment="1">
      <alignment vertical="top"/>
    </xf>
    <xf numFmtId="0" fontId="14" fillId="0" borderId="0" xfId="5" applyFont="1" applyAlignment="1">
      <alignment vertical="top"/>
    </xf>
    <xf numFmtId="0" fontId="8" fillId="0" borderId="0" xfId="5" applyFont="1" applyAlignment="1">
      <alignment vertical="top"/>
    </xf>
    <xf numFmtId="0" fontId="13" fillId="0" borderId="0" xfId="5" applyFont="1"/>
    <xf numFmtId="0" fontId="4" fillId="0" borderId="12" xfId="0" applyFont="1" applyBorder="1"/>
    <xf numFmtId="0" fontId="4" fillId="0" borderId="20" xfId="0" applyFont="1" applyBorder="1"/>
    <xf numFmtId="0" fontId="4" fillId="0" borderId="22" xfId="0" applyFont="1" applyBorder="1"/>
    <xf numFmtId="0" fontId="3" fillId="16" borderId="0" xfId="0" applyFont="1" applyFill="1"/>
    <xf numFmtId="0" fontId="4" fillId="16" borderId="0" xfId="0" applyFont="1" applyFill="1"/>
    <xf numFmtId="164" fontId="3" fillId="16" borderId="17" xfId="0" applyNumberFormat="1" applyFont="1" applyFill="1" applyBorder="1"/>
    <xf numFmtId="0" fontId="3" fillId="0" borderId="0" xfId="6" applyFont="1" applyAlignment="1">
      <alignment horizontal="left"/>
    </xf>
    <xf numFmtId="0" fontId="4" fillId="0" borderId="0" xfId="6" applyFont="1" applyAlignment="1">
      <alignment horizontal="left"/>
    </xf>
    <xf numFmtId="0" fontId="4" fillId="0" borderId="40" xfId="0" applyFont="1" applyBorder="1" applyAlignment="1">
      <alignment wrapText="1"/>
    </xf>
    <xf numFmtId="2" fontId="4" fillId="0" borderId="4" xfId="0" applyNumberFormat="1" applyFont="1" applyBorder="1" applyAlignment="1">
      <alignment horizontal="center" wrapText="1"/>
    </xf>
    <xf numFmtId="2" fontId="4" fillId="0" borderId="3" xfId="0" applyNumberFormat="1" applyFont="1" applyBorder="1" applyAlignment="1">
      <alignment horizontal="center" wrapText="1"/>
    </xf>
    <xf numFmtId="38" fontId="4" fillId="19" borderId="5" xfId="0" applyNumberFormat="1" applyFont="1" applyFill="1" applyBorder="1" applyAlignment="1" applyProtection="1">
      <alignment horizontal="right"/>
      <protection locked="0"/>
    </xf>
    <xf numFmtId="9" fontId="4" fillId="19" borderId="5" xfId="0" applyNumberFormat="1" applyFont="1" applyFill="1" applyBorder="1" applyProtection="1">
      <protection locked="0"/>
    </xf>
    <xf numFmtId="38" fontId="4" fillId="20" borderId="5" xfId="0" applyNumberFormat="1" applyFont="1" applyFill="1" applyBorder="1" applyAlignment="1" applyProtection="1">
      <alignment horizontal="right"/>
      <protection locked="0"/>
    </xf>
    <xf numFmtId="9" fontId="4" fillId="20" borderId="3" xfId="0" applyNumberFormat="1" applyFont="1" applyFill="1" applyBorder="1" applyProtection="1">
      <protection locked="0"/>
    </xf>
    <xf numFmtId="38" fontId="4" fillId="21" borderId="5" xfId="0" applyNumberFormat="1" applyFont="1" applyFill="1" applyBorder="1" applyAlignment="1" applyProtection="1">
      <alignment horizontal="right"/>
      <protection locked="0"/>
    </xf>
    <xf numFmtId="9" fontId="4" fillId="21" borderId="3" xfId="0" applyNumberFormat="1" applyFont="1" applyFill="1" applyBorder="1" applyProtection="1">
      <protection locked="0"/>
    </xf>
    <xf numFmtId="0" fontId="4" fillId="0" borderId="26" xfId="0" applyFont="1" applyBorder="1" applyAlignment="1">
      <alignment horizontal="center" wrapText="1"/>
    </xf>
    <xf numFmtId="0" fontId="27" fillId="0" borderId="19" xfId="0" applyFont="1" applyBorder="1" applyAlignment="1">
      <alignment wrapText="1"/>
    </xf>
    <xf numFmtId="14" fontId="4" fillId="0" borderId="19" xfId="0" applyNumberFormat="1" applyFont="1" applyBorder="1" applyAlignment="1">
      <alignment wrapText="1"/>
    </xf>
    <xf numFmtId="0" fontId="4" fillId="0" borderId="41" xfId="0" applyFont="1" applyBorder="1" applyAlignment="1">
      <alignment horizontal="center" wrapText="1"/>
    </xf>
    <xf numFmtId="14" fontId="4" fillId="0" borderId="34" xfId="0" applyNumberFormat="1" applyFont="1" applyBorder="1" applyAlignment="1">
      <alignment wrapText="1"/>
    </xf>
    <xf numFmtId="2" fontId="4" fillId="0" borderId="24" xfId="0" applyNumberFormat="1" applyFont="1" applyBorder="1" applyAlignment="1">
      <alignment horizontal="center" wrapText="1"/>
    </xf>
    <xf numFmtId="175" fontId="4" fillId="0" borderId="5" xfId="0" applyNumberFormat="1" applyFont="1" applyBorder="1" applyAlignment="1">
      <alignment horizontal="center" wrapText="1"/>
    </xf>
    <xf numFmtId="175" fontId="4" fillId="0" borderId="38" xfId="0" applyNumberFormat="1" applyFont="1" applyBorder="1" applyAlignment="1">
      <alignment horizontal="center" wrapText="1"/>
    </xf>
    <xf numFmtId="0" fontId="4" fillId="0" borderId="42" xfId="0" applyFont="1" applyBorder="1" applyAlignment="1">
      <alignment wrapText="1"/>
    </xf>
    <xf numFmtId="14" fontId="4" fillId="0" borderId="37" xfId="0" applyNumberFormat="1" applyFont="1" applyBorder="1" applyAlignment="1">
      <alignment wrapText="1"/>
    </xf>
    <xf numFmtId="175" fontId="4" fillId="12" borderId="43" xfId="1" applyNumberFormat="1" applyFont="1" applyFill="1" applyBorder="1" applyAlignment="1" applyProtection="1">
      <alignment horizontal="center" wrapText="1"/>
    </xf>
    <xf numFmtId="175" fontId="4" fillId="0" borderId="44" xfId="1" applyNumberFormat="1" applyFont="1" applyBorder="1" applyAlignment="1" applyProtection="1">
      <alignment horizontal="center" wrapText="1"/>
    </xf>
    <xf numFmtId="175" fontId="3" fillId="0" borderId="14" xfId="0" applyNumberFormat="1" applyFont="1" applyBorder="1" applyAlignment="1">
      <alignment horizontal="right" wrapText="1"/>
    </xf>
    <xf numFmtId="175" fontId="4" fillId="0" borderId="16" xfId="0" applyNumberFormat="1" applyFont="1" applyBorder="1" applyAlignment="1">
      <alignment horizontal="center" wrapText="1"/>
    </xf>
    <xf numFmtId="175" fontId="4" fillId="0" borderId="45" xfId="0" applyNumberFormat="1" applyFont="1" applyBorder="1" applyAlignment="1">
      <alignment horizontal="center" wrapText="1"/>
    </xf>
    <xf numFmtId="0" fontId="8" fillId="0" borderId="5" xfId="0" applyFont="1" applyBorder="1" applyAlignment="1">
      <alignment vertical="top" wrapText="1"/>
    </xf>
    <xf numFmtId="0" fontId="4" fillId="0" borderId="46" xfId="0" applyFont="1" applyBorder="1" applyAlignment="1">
      <alignment wrapText="1"/>
    </xf>
    <xf numFmtId="175" fontId="4" fillId="0" borderId="17" xfId="2" applyNumberFormat="1" applyFont="1" applyBorder="1" applyAlignment="1" applyProtection="1">
      <alignment horizontal="center" wrapText="1"/>
    </xf>
    <xf numFmtId="175" fontId="4" fillId="0" borderId="10" xfId="2" applyNumberFormat="1" applyFont="1" applyBorder="1" applyAlignment="1" applyProtection="1">
      <alignment horizontal="center" wrapText="1"/>
    </xf>
    <xf numFmtId="49" fontId="4" fillId="0" borderId="0" xfId="0" applyNumberFormat="1" applyFont="1" applyAlignment="1">
      <alignment horizontal="left"/>
    </xf>
    <xf numFmtId="0" fontId="4" fillId="0" borderId="40" xfId="0" applyFont="1" applyBorder="1"/>
    <xf numFmtId="0" fontId="4" fillId="0" borderId="42" xfId="0" applyFont="1" applyBorder="1" applyAlignment="1">
      <alignment horizontal="center" wrapText="1"/>
    </xf>
    <xf numFmtId="175" fontId="4" fillId="12" borderId="45" xfId="1" applyNumberFormat="1" applyFont="1" applyFill="1" applyBorder="1" applyAlignment="1" applyProtection="1">
      <alignment horizontal="center" wrapText="1"/>
    </xf>
    <xf numFmtId="164" fontId="4" fillId="12" borderId="47" xfId="0" applyNumberFormat="1" applyFont="1" applyFill="1" applyBorder="1" applyAlignment="1">
      <alignment wrapText="1"/>
    </xf>
    <xf numFmtId="175" fontId="4" fillId="0" borderId="17" xfId="0" applyNumberFormat="1" applyFont="1" applyBorder="1" applyAlignment="1">
      <alignment horizontal="center" wrapText="1"/>
    </xf>
    <xf numFmtId="169" fontId="3" fillId="0" borderId="34" xfId="2" applyNumberFormat="1" applyFont="1" applyBorder="1" applyAlignment="1" applyProtection="1">
      <alignment horizontal="center"/>
    </xf>
    <xf numFmtId="169" fontId="3" fillId="0" borderId="0" xfId="2" applyNumberFormat="1" applyFont="1" applyBorder="1" applyAlignment="1" applyProtection="1">
      <alignment horizontal="center"/>
    </xf>
    <xf numFmtId="168" fontId="3" fillId="0" borderId="34" xfId="6" applyNumberFormat="1" applyFont="1" applyBorder="1" applyAlignment="1">
      <alignment horizontal="center"/>
    </xf>
    <xf numFmtId="175" fontId="3" fillId="0" borderId="34" xfId="6" applyNumberFormat="1" applyFont="1" applyBorder="1" applyAlignment="1">
      <alignment horizontal="centerContinuous"/>
    </xf>
    <xf numFmtId="0" fontId="4" fillId="0" borderId="1" xfId="0" applyFont="1" applyBorder="1" applyAlignment="1">
      <alignment horizontal="right"/>
    </xf>
    <xf numFmtId="0" fontId="3" fillId="0" borderId="34" xfId="6" applyFont="1" applyBorder="1" applyProtection="1">
      <protection locked="0"/>
    </xf>
    <xf numFmtId="0" fontId="4" fillId="0" borderId="34" xfId="0" applyFont="1" applyBorder="1" applyProtection="1">
      <protection locked="0"/>
    </xf>
    <xf numFmtId="0" fontId="0" fillId="0" borderId="48" xfId="0" applyBorder="1" applyProtection="1">
      <protection locked="0"/>
    </xf>
    <xf numFmtId="2" fontId="0" fillId="0" borderId="0" xfId="0" applyNumberFormat="1" applyAlignment="1" applyProtection="1">
      <alignment horizontal="left"/>
      <protection locked="0"/>
    </xf>
    <xf numFmtId="2" fontId="4" fillId="0" borderId="34" xfId="0" applyNumberFormat="1" applyFont="1" applyBorder="1" applyAlignment="1" applyProtection="1">
      <alignment horizontal="center"/>
      <protection locked="0"/>
    </xf>
    <xf numFmtId="0" fontId="3" fillId="0" borderId="0" xfId="5" applyFont="1" applyAlignment="1" applyProtection="1">
      <alignment horizontal="left"/>
      <protection locked="0"/>
    </xf>
    <xf numFmtId="176" fontId="4" fillId="0" borderId="33" xfId="0" applyNumberFormat="1" applyFont="1" applyBorder="1" applyAlignment="1" applyProtection="1">
      <alignment horizontal="center" wrapText="1"/>
      <protection locked="0"/>
    </xf>
    <xf numFmtId="14" fontId="4" fillId="0" borderId="37" xfId="0" applyNumberFormat="1" applyFont="1" applyBorder="1" applyAlignment="1" applyProtection="1">
      <alignment horizontal="center" wrapText="1"/>
      <protection locked="0"/>
    </xf>
    <xf numFmtId="0" fontId="0" fillId="0" borderId="49" xfId="0" applyBorder="1" applyProtection="1">
      <protection locked="0"/>
    </xf>
    <xf numFmtId="0" fontId="4" fillId="0" borderId="48" xfId="0" applyFont="1" applyBorder="1" applyProtection="1">
      <protection locked="0"/>
    </xf>
    <xf numFmtId="175" fontId="4" fillId="0" borderId="50" xfId="1" applyNumberFormat="1" applyFont="1" applyBorder="1" applyAlignment="1" applyProtection="1">
      <alignment horizontal="center" wrapText="1"/>
    </xf>
    <xf numFmtId="0" fontId="27" fillId="0" borderId="0" xfId="0" applyFont="1" applyAlignment="1">
      <alignment wrapText="1"/>
    </xf>
    <xf numFmtId="0" fontId="4" fillId="0" borderId="39" xfId="0" applyFont="1" applyBorder="1" applyAlignment="1">
      <alignment wrapText="1"/>
    </xf>
    <xf numFmtId="0" fontId="4" fillId="0" borderId="34" xfId="5" applyFont="1" applyBorder="1" applyAlignment="1">
      <alignment horizontal="left" vertical="center" wrapText="1"/>
    </xf>
    <xf numFmtId="164" fontId="9" fillId="0" borderId="5" xfId="5" applyNumberFormat="1" applyFont="1" applyBorder="1" applyAlignment="1">
      <alignment vertical="center"/>
    </xf>
    <xf numFmtId="164" fontId="9" fillId="0" borderId="3" xfId="5" applyNumberFormat="1" applyFont="1" applyBorder="1" applyAlignment="1">
      <alignment vertical="center"/>
    </xf>
    <xf numFmtId="164" fontId="9" fillId="0" borderId="5" xfId="5" applyNumberFormat="1" applyFont="1" applyBorder="1" applyAlignment="1">
      <alignment horizontal="center" vertical="center"/>
    </xf>
    <xf numFmtId="164" fontId="9" fillId="0" borderId="4" xfId="5" applyNumberFormat="1" applyFont="1" applyBorder="1" applyAlignment="1">
      <alignment horizontal="center" vertical="center"/>
    </xf>
    <xf numFmtId="0" fontId="38" fillId="5" borderId="0" xfId="0" applyFont="1" applyFill="1"/>
    <xf numFmtId="9" fontId="35" fillId="0" borderId="0" xfId="0" applyNumberFormat="1" applyFont="1" applyProtection="1">
      <protection locked="0"/>
    </xf>
    <xf numFmtId="0" fontId="39" fillId="0" borderId="0" xfId="0" applyFont="1"/>
    <xf numFmtId="9" fontId="39" fillId="0" borderId="0" xfId="0" applyNumberFormat="1" applyFont="1"/>
    <xf numFmtId="9" fontId="39" fillId="0" borderId="0" xfId="7" applyFont="1"/>
    <xf numFmtId="177" fontId="4" fillId="5" borderId="0" xfId="0" applyNumberFormat="1" applyFont="1" applyFill="1"/>
    <xf numFmtId="164" fontId="4" fillId="5" borderId="8" xfId="0" applyNumberFormat="1" applyFont="1" applyFill="1" applyBorder="1"/>
    <xf numFmtId="0" fontId="4" fillId="0" borderId="0" xfId="0" applyFont="1" applyProtection="1">
      <protection locked="0"/>
    </xf>
    <xf numFmtId="0" fontId="9" fillId="13" borderId="0" xfId="0" applyFont="1" applyFill="1"/>
    <xf numFmtId="173" fontId="12" fillId="12" borderId="1" xfId="0" applyNumberFormat="1" applyFont="1" applyFill="1" applyBorder="1"/>
    <xf numFmtId="2" fontId="12" fillId="12" borderId="1" xfId="0" applyNumberFormat="1" applyFont="1" applyFill="1" applyBorder="1"/>
    <xf numFmtId="2" fontId="12" fillId="12" borderId="0" xfId="0" applyNumberFormat="1" applyFont="1" applyFill="1"/>
    <xf numFmtId="2" fontId="12" fillId="0" borderId="0" xfId="0" applyNumberFormat="1" applyFont="1"/>
    <xf numFmtId="0" fontId="9" fillId="0" borderId="0" xfId="0" applyFont="1"/>
    <xf numFmtId="0" fontId="12" fillId="0" borderId="34" xfId="0" applyFont="1" applyBorder="1"/>
    <xf numFmtId="0" fontId="12" fillId="12" borderId="1" xfId="0" applyFont="1" applyFill="1" applyBorder="1"/>
    <xf numFmtId="2" fontId="12" fillId="12" borderId="1" xfId="0" applyNumberFormat="1" applyFont="1" applyFill="1" applyBorder="1" applyAlignment="1">
      <alignment horizontal="right"/>
    </xf>
    <xf numFmtId="2" fontId="12" fillId="12" borderId="1" xfId="0" applyNumberFormat="1" applyFont="1" applyFill="1" applyBorder="1" applyAlignment="1">
      <alignment horizontal="center"/>
    </xf>
    <xf numFmtId="0" fontId="12" fillId="0" borderId="2" xfId="0" applyFont="1" applyBorder="1"/>
    <xf numFmtId="0" fontId="12" fillId="0" borderId="0" xfId="0" applyFont="1"/>
    <xf numFmtId="0" fontId="2" fillId="0" borderId="0" xfId="5" applyFont="1"/>
    <xf numFmtId="0" fontId="2" fillId="0" borderId="1" xfId="5" applyFont="1" applyBorder="1" applyAlignment="1">
      <alignment horizontal="centerContinuous"/>
    </xf>
    <xf numFmtId="0" fontId="2" fillId="0" borderId="0" xfId="5" applyFont="1" applyAlignment="1">
      <alignment vertical="top"/>
    </xf>
    <xf numFmtId="0" fontId="2" fillId="0" borderId="34" xfId="5" applyFont="1" applyBorder="1" applyAlignment="1">
      <alignment horizontal="centerContinuous" vertical="top"/>
    </xf>
    <xf numFmtId="0" fontId="4" fillId="0" borderId="0" xfId="5" applyFont="1" applyAlignment="1">
      <alignment horizontal="centerContinuous"/>
    </xf>
    <xf numFmtId="0" fontId="4" fillId="0" borderId="26" xfId="5" applyFont="1" applyBorder="1" applyAlignment="1">
      <alignment horizontal="center" wrapText="1"/>
    </xf>
    <xf numFmtId="0" fontId="4" fillId="0" borderId="33" xfId="5" applyFont="1" applyBorder="1" applyAlignment="1">
      <alignment horizontal="centerContinuous" vertical="center"/>
    </xf>
    <xf numFmtId="0" fontId="4" fillId="0" borderId="34" xfId="5" applyFont="1" applyBorder="1" applyAlignment="1">
      <alignment horizontal="centerContinuous" vertical="center"/>
    </xf>
    <xf numFmtId="0" fontId="4" fillId="0" borderId="2" xfId="5" applyFont="1" applyBorder="1" applyAlignment="1">
      <alignment horizontal="centerContinuous" vertical="center"/>
    </xf>
    <xf numFmtId="0" fontId="4" fillId="0" borderId="34" xfId="5" applyFont="1" applyBorder="1" applyAlignment="1">
      <alignment horizontal="centerContinuous"/>
    </xf>
    <xf numFmtId="0" fontId="4" fillId="0" borderId="33" xfId="5" applyFont="1" applyBorder="1" applyAlignment="1">
      <alignment horizontal="center"/>
    </xf>
    <xf numFmtId="0" fontId="4" fillId="0" borderId="33" xfId="5" applyFont="1" applyBorder="1" applyAlignment="1">
      <alignment horizontal="centerContinuous"/>
    </xf>
    <xf numFmtId="0" fontId="4" fillId="0" borderId="4" xfId="5" applyFont="1" applyBorder="1" applyAlignment="1">
      <alignment horizontal="center"/>
    </xf>
    <xf numFmtId="0" fontId="4" fillId="0" borderId="34" xfId="5" applyFont="1" applyBorder="1" applyAlignment="1">
      <alignment vertical="center"/>
    </xf>
    <xf numFmtId="0" fontId="4" fillId="0" borderId="19" xfId="5" applyFont="1" applyBorder="1" applyAlignment="1">
      <alignment vertical="center"/>
    </xf>
    <xf numFmtId="0" fontId="2" fillId="0" borderId="0" xfId="5" applyFont="1" applyAlignment="1">
      <alignment vertical="center"/>
    </xf>
    <xf numFmtId="0" fontId="4" fillId="0" borderId="19" xfId="5" applyFont="1" applyBorder="1" applyAlignment="1">
      <alignment horizontal="left" vertical="center"/>
    </xf>
    <xf numFmtId="0" fontId="4" fillId="0" borderId="5" xfId="5" applyFont="1" applyBorder="1" applyAlignment="1">
      <alignment horizontal="left" vertical="center"/>
    </xf>
    <xf numFmtId="0" fontId="4" fillId="0" borderId="19" xfId="5" applyFont="1" applyBorder="1" applyAlignment="1">
      <alignment vertical="top" wrapText="1"/>
    </xf>
    <xf numFmtId="0" fontId="2" fillId="0" borderId="0" xfId="5" quotePrefix="1" applyFont="1" applyAlignment="1">
      <alignment vertical="center"/>
    </xf>
    <xf numFmtId="0" fontId="12" fillId="0" borderId="2" xfId="5" applyFont="1" applyBorder="1" applyAlignment="1">
      <alignment vertical="center"/>
    </xf>
    <xf numFmtId="0" fontId="12" fillId="0" borderId="34" xfId="5" applyFont="1" applyBorder="1" applyAlignment="1">
      <alignment vertical="center"/>
    </xf>
    <xf numFmtId="0" fontId="3" fillId="0" borderId="0" xfId="5" applyFont="1" applyAlignment="1">
      <alignment horizontal="right"/>
    </xf>
    <xf numFmtId="0" fontId="3" fillId="0" borderId="0" xfId="6" applyFont="1" applyAlignment="1">
      <alignment horizontal="left" vertical="center"/>
    </xf>
    <xf numFmtId="0" fontId="3" fillId="0" borderId="0" xfId="6" applyFont="1" applyAlignment="1">
      <alignment horizontal="centerContinuous" vertical="center"/>
    </xf>
    <xf numFmtId="0" fontId="4" fillId="0" borderId="0" xfId="6" applyFont="1" applyAlignment="1">
      <alignment horizontal="centerContinuous" vertical="center"/>
    </xf>
    <xf numFmtId="0" fontId="4" fillId="0" borderId="0" xfId="6" applyFont="1" applyAlignment="1">
      <alignment vertical="center"/>
    </xf>
    <xf numFmtId="0" fontId="9" fillId="0" borderId="0" xfId="6" applyFont="1" applyAlignment="1">
      <alignment horizontal="left"/>
    </xf>
    <xf numFmtId="0" fontId="9" fillId="0" borderId="0" xfId="6" applyFont="1" applyAlignment="1">
      <alignment horizontal="centerContinuous" vertical="center"/>
    </xf>
    <xf numFmtId="0" fontId="9" fillId="0" borderId="0" xfId="6" applyFont="1" applyAlignment="1">
      <alignment vertical="center"/>
    </xf>
    <xf numFmtId="0" fontId="9" fillId="0" borderId="0" xfId="6" applyFont="1"/>
    <xf numFmtId="0" fontId="4" fillId="0" borderId="0" xfId="6" applyFont="1"/>
    <xf numFmtId="0" fontId="9" fillId="0" borderId="34" xfId="6" applyFont="1" applyBorder="1"/>
    <xf numFmtId="0" fontId="3" fillId="0" borderId="1" xfId="6" applyFont="1" applyBorder="1"/>
    <xf numFmtId="0" fontId="4" fillId="0" borderId="1" xfId="6" applyFont="1" applyBorder="1"/>
    <xf numFmtId="0" fontId="8" fillId="0" borderId="0" xfId="6" applyFont="1"/>
    <xf numFmtId="0" fontId="4" fillId="0" borderId="2" xfId="6" applyFont="1" applyBorder="1" applyAlignment="1">
      <alignment horizontal="centerContinuous"/>
    </xf>
    <xf numFmtId="0" fontId="4" fillId="0" borderId="3" xfId="6" applyFont="1" applyBorder="1" applyAlignment="1">
      <alignment horizontal="centerContinuous"/>
    </xf>
    <xf numFmtId="0" fontId="4" fillId="0" borderId="4" xfId="6" applyFont="1" applyBorder="1" applyAlignment="1">
      <alignment horizontal="centerContinuous"/>
    </xf>
    <xf numFmtId="0" fontId="3" fillId="0" borderId="0" xfId="6" applyFont="1"/>
    <xf numFmtId="0" fontId="4" fillId="0" borderId="0" xfId="6" applyFont="1" applyAlignment="1">
      <alignment horizontal="right"/>
    </xf>
    <xf numFmtId="0" fontId="4" fillId="0" borderId="34" xfId="6" applyFont="1" applyBorder="1"/>
    <xf numFmtId="0" fontId="4" fillId="0" borderId="0" xfId="6" quotePrefix="1" applyFont="1"/>
    <xf numFmtId="0" fontId="4" fillId="0" borderId="0" xfId="6" quotePrefix="1" applyFont="1" applyAlignment="1">
      <alignment horizontal="right"/>
    </xf>
    <xf numFmtId="0" fontId="4" fillId="0" borderId="0" xfId="6" applyFont="1" applyAlignment="1">
      <alignment vertical="top"/>
    </xf>
    <xf numFmtId="0" fontId="4" fillId="0" borderId="2" xfId="6" applyFont="1" applyBorder="1" applyAlignment="1" applyProtection="1">
      <alignment horizontal="right"/>
      <protection locked="0"/>
    </xf>
    <xf numFmtId="0" fontId="8" fillId="0" borderId="37" xfId="0" applyFont="1" applyBorder="1" applyAlignment="1">
      <alignment horizontal="right"/>
    </xf>
    <xf numFmtId="165" fontId="12" fillId="0" borderId="17" xfId="0" applyNumberFormat="1" applyFont="1" applyBorder="1"/>
    <xf numFmtId="0" fontId="3" fillId="5" borderId="0" xfId="0" applyFont="1" applyFill="1" applyProtection="1">
      <protection locked="0"/>
    </xf>
    <xf numFmtId="164" fontId="4" fillId="9" borderId="5" xfId="0" applyNumberFormat="1" applyFont="1" applyFill="1" applyBorder="1" applyAlignment="1">
      <alignment horizontal="right" wrapText="1"/>
    </xf>
    <xf numFmtId="164" fontId="4" fillId="9" borderId="17" xfId="0" applyNumberFormat="1" applyFont="1" applyFill="1" applyBorder="1"/>
    <xf numFmtId="164" fontId="40" fillId="0" borderId="0" xfId="0" applyNumberFormat="1" applyFont="1" applyAlignment="1">
      <alignment horizontal="right"/>
    </xf>
    <xf numFmtId="0" fontId="40" fillId="0" borderId="0" xfId="0" applyFont="1"/>
    <xf numFmtId="164" fontId="40" fillId="0" borderId="0" xfId="0" applyNumberFormat="1" applyFont="1"/>
    <xf numFmtId="0" fontId="39" fillId="0" borderId="26" xfId="0" applyFont="1" applyBorder="1"/>
    <xf numFmtId="49" fontId="9" fillId="0" borderId="5" xfId="0" applyNumberFormat="1" applyFont="1" applyFill="1" applyBorder="1" applyAlignment="1" applyProtection="1">
      <alignment horizontal="left"/>
      <protection locked="0"/>
    </xf>
    <xf numFmtId="38" fontId="4" fillId="2" borderId="5" xfId="0" applyNumberFormat="1" applyFont="1" applyFill="1" applyBorder="1" applyAlignment="1" applyProtection="1">
      <alignment horizontal="center"/>
      <protection locked="0"/>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8" fillId="0" borderId="0" xfId="0" applyFont="1" applyAlignment="1">
      <alignment horizontal="center"/>
    </xf>
    <xf numFmtId="0" fontId="19" fillId="0" borderId="0" xfId="0" applyFont="1" applyAlignment="1">
      <alignment horizontal="center"/>
    </xf>
    <xf numFmtId="0" fontId="4" fillId="14" borderId="0" xfId="0" applyFont="1" applyFill="1" applyAlignment="1">
      <alignment horizontal="center" wrapText="1"/>
    </xf>
    <xf numFmtId="0" fontId="4" fillId="0" borderId="20"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 fillId="0" borderId="21"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3" fillId="8" borderId="14" xfId="0" applyFont="1" applyFill="1" applyBorder="1" applyAlignment="1">
      <alignment horizontal="center" wrapText="1"/>
    </xf>
    <xf numFmtId="0" fontId="3" fillId="8" borderId="15" xfId="0" applyFont="1" applyFill="1" applyBorder="1" applyAlignment="1">
      <alignment horizontal="center" wrapText="1"/>
    </xf>
    <xf numFmtId="0" fontId="3" fillId="8" borderId="16" xfId="0" applyFont="1" applyFill="1" applyBorder="1" applyAlignment="1">
      <alignment horizontal="center" wrapText="1"/>
    </xf>
    <xf numFmtId="0" fontId="4" fillId="0" borderId="21" xfId="0" quotePrefix="1" applyFont="1" applyBorder="1" applyAlignment="1" applyProtection="1">
      <alignment horizontal="left"/>
      <protection locked="0"/>
    </xf>
    <xf numFmtId="0" fontId="3" fillId="11" borderId="12" xfId="0" applyFont="1" applyFill="1" applyBorder="1" applyAlignment="1">
      <alignment horizontal="center"/>
    </xf>
    <xf numFmtId="0" fontId="3" fillId="11" borderId="20" xfId="0" applyFont="1" applyFill="1" applyBorder="1" applyAlignment="1">
      <alignment horizontal="center"/>
    </xf>
    <xf numFmtId="0" fontId="3" fillId="11" borderId="22" xfId="0" applyFont="1" applyFill="1" applyBorder="1" applyAlignment="1">
      <alignment horizontal="center"/>
    </xf>
    <xf numFmtId="0" fontId="4" fillId="0" borderId="0" xfId="0" quotePrefix="1" applyFont="1" applyAlignment="1" applyProtection="1">
      <alignment horizontal="left"/>
      <protection locked="0"/>
    </xf>
    <xf numFmtId="0" fontId="4" fillId="0" borderId="0" xfId="0" applyFont="1" applyAlignment="1" applyProtection="1">
      <alignment horizontal="left"/>
      <protection locked="0"/>
    </xf>
    <xf numFmtId="0" fontId="4" fillId="0" borderId="36" xfId="0" applyFont="1" applyBorder="1" applyAlignment="1" applyProtection="1">
      <alignment horizontal="left"/>
      <protection locked="0"/>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17" borderId="12" xfId="0" applyFont="1" applyFill="1" applyBorder="1" applyAlignment="1">
      <alignment horizontal="center"/>
    </xf>
    <xf numFmtId="0" fontId="3" fillId="17" borderId="20" xfId="0" applyFont="1" applyFill="1" applyBorder="1" applyAlignment="1">
      <alignment horizontal="center"/>
    </xf>
    <xf numFmtId="0" fontId="3" fillId="17" borderId="22" xfId="0" applyFont="1" applyFill="1" applyBorder="1" applyAlignment="1">
      <alignment horizontal="center"/>
    </xf>
    <xf numFmtId="0" fontId="4" fillId="0" borderId="0" xfId="0" applyFont="1" applyAlignment="1">
      <alignment horizontal="center"/>
    </xf>
    <xf numFmtId="0" fontId="3" fillId="8" borderId="14" xfId="0" applyFont="1" applyFill="1" applyBorder="1" applyAlignment="1">
      <alignment horizontal="center"/>
    </xf>
    <xf numFmtId="0" fontId="3" fillId="8" borderId="15" xfId="0" applyFont="1" applyFill="1" applyBorder="1" applyAlignment="1">
      <alignment horizontal="center"/>
    </xf>
    <xf numFmtId="0" fontId="3" fillId="8" borderId="16" xfId="0" applyFont="1" applyFill="1" applyBorder="1" applyAlignment="1">
      <alignment horizontal="center"/>
    </xf>
    <xf numFmtId="0" fontId="3" fillId="10" borderId="14" xfId="0" applyFont="1" applyFill="1" applyBorder="1" applyAlignment="1">
      <alignment horizontal="center"/>
    </xf>
    <xf numFmtId="0" fontId="3" fillId="10" borderId="15" xfId="0" applyFont="1" applyFill="1" applyBorder="1" applyAlignment="1">
      <alignment horizontal="center"/>
    </xf>
    <xf numFmtId="0" fontId="3" fillId="10" borderId="16" xfId="0" applyFont="1" applyFill="1" applyBorder="1" applyAlignment="1">
      <alignment horizontal="center"/>
    </xf>
    <xf numFmtId="0" fontId="3" fillId="18" borderId="14" xfId="0" applyFont="1" applyFill="1" applyBorder="1" applyAlignment="1">
      <alignment horizontal="center"/>
    </xf>
    <xf numFmtId="0" fontId="3" fillId="18" borderId="15" xfId="0" applyFont="1" applyFill="1" applyBorder="1" applyAlignment="1">
      <alignment horizontal="center"/>
    </xf>
    <xf numFmtId="0" fontId="3" fillId="18" borderId="16" xfId="0" applyFont="1" applyFill="1" applyBorder="1" applyAlignment="1">
      <alignment horizontal="center"/>
    </xf>
    <xf numFmtId="0" fontId="3" fillId="0" borderId="0" xfId="0" applyFont="1" applyAlignment="1">
      <alignment horizontal="center"/>
    </xf>
    <xf numFmtId="164" fontId="3" fillId="9" borderId="14" xfId="0" applyNumberFormat="1" applyFont="1" applyFill="1" applyBorder="1" applyAlignment="1">
      <alignment horizontal="center"/>
    </xf>
    <xf numFmtId="164" fontId="3" fillId="9" borderId="15" xfId="0" applyNumberFormat="1" applyFont="1" applyFill="1" applyBorder="1" applyAlignment="1">
      <alignment horizontal="center"/>
    </xf>
    <xf numFmtId="164" fontId="3" fillId="9" borderId="16" xfId="0" applyNumberFormat="1" applyFont="1" applyFill="1" applyBorder="1" applyAlignment="1">
      <alignment horizontal="center"/>
    </xf>
    <xf numFmtId="0" fontId="4" fillId="0" borderId="36" xfId="0" quotePrefix="1" applyFont="1" applyBorder="1" applyAlignment="1" applyProtection="1">
      <alignment horizontal="left"/>
      <protection locked="0"/>
    </xf>
    <xf numFmtId="0" fontId="3" fillId="5" borderId="14" xfId="0" applyFont="1" applyFill="1" applyBorder="1" applyAlignment="1">
      <alignment horizontal="left" wrapText="1"/>
    </xf>
    <xf numFmtId="0" fontId="3" fillId="5" borderId="15" xfId="0" applyFont="1" applyFill="1" applyBorder="1" applyAlignment="1">
      <alignment horizontal="left" wrapText="1"/>
    </xf>
    <xf numFmtId="0" fontId="3" fillId="5" borderId="16" xfId="0" applyFont="1" applyFill="1" applyBorder="1" applyAlignment="1">
      <alignment horizontal="left" wrapText="1"/>
    </xf>
    <xf numFmtId="0" fontId="3" fillId="5" borderId="31" xfId="0" applyFont="1" applyFill="1" applyBorder="1" applyAlignment="1">
      <alignment horizontal="left" wrapText="1"/>
    </xf>
    <xf numFmtId="0" fontId="4" fillId="0" borderId="41" xfId="0" applyFont="1" applyBorder="1" applyAlignment="1">
      <alignment horizontal="center" wrapText="1"/>
    </xf>
    <xf numFmtId="0" fontId="4" fillId="0" borderId="40" xfId="0" applyFont="1" applyBorder="1" applyAlignment="1">
      <alignment horizontal="center" wrapText="1"/>
    </xf>
    <xf numFmtId="0" fontId="4" fillId="0" borderId="46" xfId="0" applyFont="1" applyBorder="1" applyAlignment="1">
      <alignment horizontal="center" wrapText="1"/>
    </xf>
    <xf numFmtId="176" fontId="3" fillId="0" borderId="33" xfId="0" applyNumberFormat="1" applyFont="1" applyBorder="1" applyAlignment="1" applyProtection="1">
      <alignment horizontal="center" wrapText="1"/>
      <protection locked="0"/>
    </xf>
    <xf numFmtId="176" fontId="3" fillId="0" borderId="34" xfId="0" applyNumberFormat="1" applyFont="1" applyBorder="1" applyAlignment="1" applyProtection="1">
      <alignment horizontal="center" wrapText="1"/>
      <protection locked="0"/>
    </xf>
    <xf numFmtId="176" fontId="3" fillId="0" borderId="19" xfId="0" applyNumberFormat="1" applyFont="1" applyBorder="1" applyAlignment="1" applyProtection="1">
      <alignment horizontal="center" wrapText="1"/>
      <protection locked="0"/>
    </xf>
    <xf numFmtId="175" fontId="4" fillId="0" borderId="14" xfId="2" applyNumberFormat="1" applyFont="1" applyBorder="1" applyAlignment="1" applyProtection="1">
      <alignment horizontal="center" wrapText="1"/>
    </xf>
    <xf numFmtId="175" fontId="4" fillId="0" borderId="16" xfId="2" applyNumberFormat="1" applyFont="1" applyBorder="1" applyAlignment="1" applyProtection="1">
      <alignment horizontal="center" wrapText="1"/>
    </xf>
    <xf numFmtId="175" fontId="4" fillId="0" borderId="15" xfId="2" applyNumberFormat="1" applyFont="1" applyBorder="1" applyAlignment="1" applyProtection="1">
      <alignment horizontal="center" wrapText="1"/>
    </xf>
    <xf numFmtId="0" fontId="4" fillId="0" borderId="0" xfId="0" applyFont="1" applyAlignment="1">
      <alignment horizontal="center" wrapText="1"/>
    </xf>
    <xf numFmtId="0" fontId="4" fillId="0" borderId="34" xfId="0" applyFont="1" applyBorder="1" applyAlignment="1" applyProtection="1">
      <alignment horizontal="left" wrapText="1"/>
      <protection locked="0"/>
    </xf>
    <xf numFmtId="0" fontId="4" fillId="0" borderId="51" xfId="0" applyFont="1" applyBorder="1" applyAlignment="1">
      <alignment wrapText="1"/>
    </xf>
    <xf numFmtId="0" fontId="27" fillId="0" borderId="40" xfId="0" applyFont="1" applyBorder="1" applyAlignment="1">
      <alignment horizontal="center" wrapText="1"/>
    </xf>
    <xf numFmtId="0" fontId="27" fillId="0" borderId="46" xfId="0" applyFont="1" applyBorder="1" applyAlignment="1">
      <alignment horizontal="center" wrapText="1"/>
    </xf>
    <xf numFmtId="0" fontId="27" fillId="0" borderId="34" xfId="0" applyFont="1" applyBorder="1" applyAlignment="1">
      <alignment horizontal="center" wrapText="1"/>
    </xf>
    <xf numFmtId="0" fontId="27" fillId="0" borderId="19"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wrapText="1"/>
    </xf>
    <xf numFmtId="0" fontId="8" fillId="0" borderId="4"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4" fillId="0" borderId="1" xfId="0" applyFont="1" applyBorder="1" applyAlignment="1">
      <alignment horizontal="center" wrapText="1"/>
    </xf>
    <xf numFmtId="0" fontId="4" fillId="0" borderId="25" xfId="0" applyFont="1" applyBorder="1" applyAlignment="1">
      <alignment horizontal="center" wrapText="1"/>
    </xf>
    <xf numFmtId="0" fontId="4" fillId="0" borderId="34" xfId="0" applyFont="1" applyBorder="1" applyAlignment="1">
      <alignment horizontal="center" wrapText="1"/>
    </xf>
    <xf numFmtId="0" fontId="4" fillId="0" borderId="19" xfId="0" applyFont="1" applyBorder="1" applyAlignment="1">
      <alignment horizontal="center" wrapText="1"/>
    </xf>
    <xf numFmtId="0" fontId="4" fillId="0" borderId="38" xfId="0" applyFont="1" applyBorder="1" applyAlignment="1">
      <alignment horizontal="center" wrapText="1"/>
    </xf>
    <xf numFmtId="0" fontId="4" fillId="0" borderId="39" xfId="0" applyFont="1" applyBorder="1" applyAlignment="1">
      <alignment horizontal="center" wrapText="1"/>
    </xf>
    <xf numFmtId="0" fontId="4" fillId="0" borderId="1" xfId="0" applyFont="1" applyBorder="1" applyAlignment="1">
      <alignment wrapText="1"/>
    </xf>
    <xf numFmtId="0" fontId="4" fillId="0" borderId="25" xfId="0" applyFont="1" applyBorder="1" applyAlignment="1">
      <alignment wrapText="1"/>
    </xf>
    <xf numFmtId="0" fontId="4" fillId="0" borderId="34" xfId="0" applyFont="1" applyBorder="1" applyAlignment="1">
      <alignment wrapText="1"/>
    </xf>
    <xf numFmtId="0" fontId="4" fillId="0" borderId="19" xfId="0" applyFont="1" applyBorder="1" applyAlignment="1">
      <alignment wrapText="1"/>
    </xf>
    <xf numFmtId="2" fontId="4" fillId="0" borderId="5" xfId="0" applyNumberFormat="1" applyFont="1" applyBorder="1" applyAlignment="1">
      <alignment horizontal="center" wrapText="1"/>
    </xf>
    <xf numFmtId="0" fontId="4" fillId="0" borderId="5" xfId="0" applyFont="1" applyBorder="1" applyAlignment="1">
      <alignment horizontal="center" wrapText="1"/>
    </xf>
    <xf numFmtId="2" fontId="4" fillId="0" borderId="24" xfId="0" applyNumberFormat="1" applyFont="1" applyBorder="1" applyAlignment="1">
      <alignment horizontal="center" wrapText="1"/>
    </xf>
    <xf numFmtId="2" fontId="4" fillId="0" borderId="25" xfId="0" applyNumberFormat="1" applyFont="1" applyBorder="1" applyAlignment="1">
      <alignment horizontal="center" wrapText="1"/>
    </xf>
    <xf numFmtId="2" fontId="4" fillId="0" borderId="33" xfId="0" applyNumberFormat="1" applyFont="1" applyBorder="1" applyAlignment="1">
      <alignment horizontal="center" wrapText="1"/>
    </xf>
    <xf numFmtId="2" fontId="4" fillId="0" borderId="19" xfId="0" applyNumberFormat="1" applyFont="1" applyBorder="1" applyAlignment="1">
      <alignment horizontal="center" wrapText="1"/>
    </xf>
    <xf numFmtId="0" fontId="4" fillId="0" borderId="24" xfId="0" applyFont="1" applyBorder="1" applyAlignment="1">
      <alignment horizontal="center" wrapText="1"/>
    </xf>
    <xf numFmtId="0" fontId="4" fillId="0" borderId="33" xfId="0" applyFont="1" applyBorder="1" applyAlignment="1">
      <alignment horizontal="center" wrapText="1"/>
    </xf>
    <xf numFmtId="175" fontId="4" fillId="0" borderId="5" xfId="0" applyNumberFormat="1" applyFont="1" applyBorder="1" applyAlignment="1">
      <alignment horizont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wrapText="1"/>
    </xf>
    <xf numFmtId="2" fontId="4" fillId="0" borderId="4" xfId="0" applyNumberFormat="1" applyFont="1" applyBorder="1" applyAlignment="1">
      <alignment horizontal="center" wrapText="1"/>
    </xf>
    <xf numFmtId="2" fontId="4" fillId="0" borderId="3" xfId="0" applyNumberFormat="1" applyFont="1" applyBorder="1" applyAlignment="1">
      <alignment horizontal="center" wrapText="1"/>
    </xf>
    <xf numFmtId="175" fontId="4" fillId="0" borderId="5" xfId="1" applyNumberFormat="1" applyFont="1" applyBorder="1" applyAlignment="1" applyProtection="1">
      <alignment horizontal="center" wrapText="1"/>
    </xf>
    <xf numFmtId="175" fontId="4" fillId="0" borderId="38" xfId="0" applyNumberFormat="1" applyFont="1" applyBorder="1" applyAlignment="1">
      <alignment horizontal="center" wrapText="1"/>
    </xf>
    <xf numFmtId="0" fontId="10" fillId="0" borderId="14" xfId="0" applyFont="1" applyBorder="1" applyAlignment="1">
      <alignment horizontal="left" vertical="center" wrapText="1" indent="14"/>
    </xf>
    <xf numFmtId="0" fontId="10" fillId="0" borderId="15" xfId="0" applyFont="1" applyBorder="1" applyAlignment="1">
      <alignment horizontal="left" vertical="center" wrapText="1" indent="14"/>
    </xf>
    <xf numFmtId="0" fontId="10" fillId="0" borderId="16" xfId="0" applyFont="1" applyBorder="1" applyAlignment="1">
      <alignment horizontal="left" vertical="center" wrapText="1" indent="14"/>
    </xf>
    <xf numFmtId="175" fontId="4" fillId="12" borderId="38" xfId="2" applyNumberFormat="1" applyFont="1" applyFill="1" applyBorder="1" applyAlignment="1" applyProtection="1">
      <alignment horizontal="center" wrapText="1"/>
    </xf>
    <xf numFmtId="175" fontId="4" fillId="12" borderId="37" xfId="2" applyNumberFormat="1" applyFont="1" applyFill="1" applyBorder="1" applyAlignment="1" applyProtection="1">
      <alignment horizontal="center" wrapText="1"/>
    </xf>
    <xf numFmtId="0" fontId="4" fillId="0" borderId="1" xfId="0" applyFont="1" applyBorder="1" applyAlignment="1">
      <alignment vertical="top" wrapText="1"/>
    </xf>
    <xf numFmtId="0" fontId="4" fillId="0" borderId="25" xfId="0" applyFont="1" applyBorder="1" applyAlignment="1">
      <alignment vertical="top" wrapText="1"/>
    </xf>
    <xf numFmtId="0" fontId="4" fillId="0" borderId="34"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top" wrapText="1"/>
    </xf>
    <xf numFmtId="0" fontId="4" fillId="0" borderId="27" xfId="0" applyFont="1" applyBorder="1" applyAlignment="1">
      <alignment vertical="top" wrapText="1"/>
    </xf>
    <xf numFmtId="175" fontId="4" fillId="12" borderId="52" xfId="0" applyNumberFormat="1" applyFont="1" applyFill="1" applyBorder="1" applyAlignment="1">
      <alignment horizontal="center" wrapText="1"/>
    </xf>
    <xf numFmtId="175" fontId="4" fillId="12" borderId="37" xfId="0" applyNumberFormat="1" applyFont="1" applyFill="1" applyBorder="1" applyAlignment="1">
      <alignment horizontal="center" wrapText="1"/>
    </xf>
    <xf numFmtId="175" fontId="4" fillId="12" borderId="38" xfId="0" applyNumberFormat="1" applyFont="1" applyFill="1" applyBorder="1" applyAlignment="1">
      <alignment horizontal="center" wrapText="1"/>
    </xf>
    <xf numFmtId="0" fontId="4" fillId="0" borderId="19" xfId="0" applyFont="1" applyBorder="1" applyAlignment="1">
      <alignment vertical="top" wrapText="1"/>
    </xf>
    <xf numFmtId="0" fontId="4" fillId="0" borderId="4" xfId="0" applyFont="1" applyBorder="1" applyAlignment="1">
      <alignment vertical="center" wrapText="1"/>
    </xf>
    <xf numFmtId="0" fontId="0" fillId="0" borderId="2" xfId="0" applyBorder="1" applyAlignment="1"/>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horizontal="right"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10" fillId="0" borderId="53" xfId="0" applyFont="1" applyBorder="1" applyAlignment="1">
      <alignment vertical="center" wrapText="1"/>
    </xf>
    <xf numFmtId="0" fontId="10" fillId="0" borderId="54" xfId="0" applyFont="1" applyBorder="1" applyAlignment="1">
      <alignment vertical="center" wrapText="1"/>
    </xf>
    <xf numFmtId="0" fontId="10" fillId="0" borderId="2" xfId="0" applyFont="1" applyBorder="1" applyAlignment="1">
      <alignment vertical="center" wrapText="1"/>
    </xf>
    <xf numFmtId="0" fontId="10" fillId="0" borderId="55" xfId="0" applyFont="1" applyBorder="1" applyAlignment="1">
      <alignment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20" xfId="0" applyFont="1" applyBorder="1" applyAlignment="1">
      <alignment horizontal="center"/>
    </xf>
    <xf numFmtId="176" fontId="4" fillId="0" borderId="33" xfId="0" applyNumberFormat="1" applyFont="1" applyBorder="1" applyAlignment="1" applyProtection="1">
      <alignment horizontal="center" wrapText="1"/>
      <protection locked="0"/>
    </xf>
    <xf numFmtId="176" fontId="4" fillId="0" borderId="19" xfId="0" applyNumberFormat="1" applyFont="1" applyBorder="1" applyAlignment="1" applyProtection="1">
      <alignment horizontal="center" wrapText="1"/>
      <protection locked="0"/>
    </xf>
    <xf numFmtId="176" fontId="4" fillId="0" borderId="34" xfId="0" applyNumberFormat="1" applyFont="1" applyBorder="1" applyAlignment="1" applyProtection="1">
      <alignment horizontal="center" wrapText="1"/>
      <protection locked="0"/>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25" xfId="0" applyFont="1" applyBorder="1" applyAlignment="1">
      <alignment horizontal="left" wrapText="1"/>
    </xf>
    <xf numFmtId="0" fontId="4" fillId="0" borderId="34" xfId="0" applyFont="1" applyBorder="1" applyAlignment="1">
      <alignment horizontal="left" wrapText="1"/>
    </xf>
    <xf numFmtId="0" fontId="4" fillId="0" borderId="19" xfId="0" applyFont="1" applyBorder="1" applyAlignment="1">
      <alignment horizontal="left" wrapText="1"/>
    </xf>
    <xf numFmtId="0" fontId="10" fillId="0" borderId="47" xfId="0" applyFont="1" applyBorder="1" applyAlignment="1">
      <alignment vertical="center" wrapText="1"/>
    </xf>
    <xf numFmtId="0" fontId="10" fillId="0" borderId="56" xfId="0" applyFont="1" applyBorder="1" applyAlignment="1">
      <alignment vertical="center" wrapText="1"/>
    </xf>
    <xf numFmtId="2" fontId="4" fillId="0" borderId="24" xfId="0" applyNumberFormat="1" applyFont="1" applyBorder="1" applyAlignment="1">
      <alignment horizontal="right" wrapText="1"/>
    </xf>
    <xf numFmtId="2" fontId="4" fillId="0" borderId="25" xfId="0" applyNumberFormat="1" applyFont="1" applyBorder="1" applyAlignment="1">
      <alignment horizontal="right" wrapText="1"/>
    </xf>
    <xf numFmtId="2" fontId="4" fillId="0" borderId="33" xfId="0" applyNumberFormat="1" applyFont="1" applyBorder="1" applyAlignment="1">
      <alignment horizontal="right" wrapText="1"/>
    </xf>
    <xf numFmtId="2" fontId="4" fillId="0" borderId="19" xfId="0" applyNumberFormat="1" applyFont="1" applyBorder="1" applyAlignment="1">
      <alignment horizontal="right" wrapText="1"/>
    </xf>
    <xf numFmtId="2" fontId="4" fillId="0" borderId="4" xfId="0" applyNumberFormat="1" applyFont="1" applyBorder="1" applyAlignment="1">
      <alignment horizontal="right" wrapText="1"/>
    </xf>
    <xf numFmtId="2" fontId="4" fillId="0" borderId="3" xfId="0" applyNumberFormat="1" applyFont="1" applyBorder="1" applyAlignment="1">
      <alignment horizontal="right" wrapText="1"/>
    </xf>
    <xf numFmtId="0" fontId="4" fillId="0" borderId="20" xfId="0" applyFont="1" applyBorder="1" applyAlignment="1">
      <alignment vertical="top" wrapText="1"/>
    </xf>
    <xf numFmtId="0" fontId="4" fillId="0" borderId="57" xfId="0" applyFont="1" applyBorder="1" applyAlignment="1">
      <alignment vertical="top" wrapText="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1" xfId="0" applyFont="1" applyBorder="1" applyAlignment="1">
      <alignment wrapText="1"/>
    </xf>
    <xf numFmtId="0" fontId="27" fillId="0" borderId="0" xfId="0" applyFont="1" applyAlignment="1">
      <alignment horizontal="center" wrapText="1"/>
    </xf>
    <xf numFmtId="0" fontId="4" fillId="0" borderId="37" xfId="0" applyFont="1" applyBorder="1" applyAlignment="1">
      <alignment horizontal="center" wrapText="1"/>
    </xf>
    <xf numFmtId="175" fontId="4" fillId="12" borderId="5" xfId="0" applyNumberFormat="1" applyFont="1" applyFill="1" applyBorder="1" applyAlignment="1">
      <alignment horizontal="center" wrapText="1"/>
    </xf>
    <xf numFmtId="0" fontId="4" fillId="0" borderId="34"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175" fontId="4" fillId="12" borderId="5" xfId="2" applyNumberFormat="1" applyFont="1" applyFill="1" applyBorder="1" applyAlignment="1" applyProtection="1">
      <alignment horizontal="center" wrapText="1"/>
    </xf>
    <xf numFmtId="14" fontId="4" fillId="0" borderId="33" xfId="0" applyNumberFormat="1" applyFont="1" applyBorder="1" applyAlignment="1" applyProtection="1">
      <alignment horizontal="center" wrapText="1"/>
      <protection locked="0"/>
    </xf>
    <xf numFmtId="14" fontId="4" fillId="0" borderId="19" xfId="0" applyNumberFormat="1" applyFont="1" applyBorder="1" applyAlignment="1" applyProtection="1">
      <alignment horizontal="center" wrapText="1"/>
      <protection locked="0"/>
    </xf>
    <xf numFmtId="0" fontId="4" fillId="0" borderId="34" xfId="0" applyFont="1" applyBorder="1" applyAlignment="1" applyProtection="1">
      <alignment vertical="top" wrapText="1"/>
      <protection locked="0"/>
    </xf>
    <xf numFmtId="0" fontId="4" fillId="0" borderId="19" xfId="0" applyFont="1" applyBorder="1" applyAlignment="1" applyProtection="1">
      <alignment vertical="top" wrapText="1"/>
      <protection locked="0"/>
    </xf>
    <xf numFmtId="175" fontId="4" fillId="12" borderId="39" xfId="2" applyNumberFormat="1" applyFont="1" applyFill="1" applyBorder="1" applyAlignment="1" applyProtection="1">
      <alignment horizontal="center" wrapText="1"/>
    </xf>
    <xf numFmtId="0" fontId="4" fillId="0" borderId="0" xfId="0" applyFont="1" applyAlignment="1" applyProtection="1">
      <alignment horizontal="left" vertical="top" wrapText="1"/>
      <protection locked="0"/>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34" xfId="0" applyFont="1" applyBorder="1" applyAlignment="1">
      <alignment vertical="center" wrapText="1"/>
    </xf>
    <xf numFmtId="0" fontId="10" fillId="0" borderId="58" xfId="0" applyFont="1" applyBorder="1" applyAlignment="1">
      <alignment vertical="center" wrapText="1"/>
    </xf>
    <xf numFmtId="0" fontId="4" fillId="0" borderId="1" xfId="0" applyFont="1" applyBorder="1" applyAlignment="1">
      <alignment vertical="center" wrapText="1"/>
    </xf>
    <xf numFmtId="0" fontId="4" fillId="0" borderId="25" xfId="0" applyFont="1" applyBorder="1" applyAlignment="1">
      <alignment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2" fillId="0" borderId="34" xfId="5" applyFont="1" applyBorder="1" applyAlignment="1">
      <alignment horizontal="center"/>
    </xf>
    <xf numFmtId="0" fontId="2" fillId="0" borderId="0" xfId="5" applyFont="1" applyAlignment="1" applyProtection="1">
      <alignment horizontal="left" vertical="top"/>
      <protection locked="0"/>
    </xf>
    <xf numFmtId="0" fontId="2" fillId="0" borderId="34" xfId="5" applyFont="1" applyBorder="1" applyAlignment="1" applyProtection="1">
      <alignment horizontal="left" vertical="top"/>
      <protection locked="0"/>
    </xf>
    <xf numFmtId="0" fontId="3" fillId="0" borderId="2" xfId="5" applyFont="1" applyBorder="1" applyAlignment="1">
      <alignment horizontal="left" vertical="center" wrapText="1"/>
    </xf>
    <xf numFmtId="0" fontId="3" fillId="0" borderId="3" xfId="5" applyFont="1" applyBorder="1" applyAlignment="1">
      <alignment horizontal="left" vertical="center" wrapText="1"/>
    </xf>
    <xf numFmtId="0" fontId="2" fillId="0" borderId="0" xfId="5" applyFont="1" applyAlignment="1">
      <alignment horizontal="center"/>
    </xf>
    <xf numFmtId="0" fontId="2" fillId="0" borderId="0" xfId="5" applyFont="1" applyAlignment="1" applyProtection="1">
      <alignment horizontal="left"/>
      <protection locked="0"/>
    </xf>
    <xf numFmtId="0" fontId="4" fillId="0" borderId="1" xfId="5" applyFont="1" applyBorder="1" applyAlignment="1">
      <alignment horizontal="left" vertical="center" wrapText="1"/>
    </xf>
    <xf numFmtId="0" fontId="4" fillId="0" borderId="25" xfId="5" applyFont="1" applyBorder="1" applyAlignment="1">
      <alignment horizontal="left" vertical="center" wrapText="1"/>
    </xf>
    <xf numFmtId="0" fontId="4" fillId="0" borderId="2" xfId="5" applyFont="1" applyBorder="1" applyAlignment="1">
      <alignment horizontal="left" vertical="center"/>
    </xf>
    <xf numFmtId="0" fontId="4" fillId="0" borderId="3" xfId="5" applyFont="1" applyBorder="1" applyAlignment="1">
      <alignment horizontal="left" vertical="center"/>
    </xf>
    <xf numFmtId="0" fontId="4" fillId="0" borderId="19" xfId="5" applyFont="1" applyBorder="1" applyAlignment="1">
      <alignment horizontal="left" vertical="center"/>
    </xf>
    <xf numFmtId="0" fontId="4" fillId="0" borderId="4" xfId="5" applyFont="1" applyBorder="1" applyAlignment="1">
      <alignment horizontal="center" vertical="center"/>
    </xf>
    <xf numFmtId="0" fontId="4" fillId="0" borderId="3" xfId="5" applyFont="1" applyBorder="1" applyAlignment="1">
      <alignment horizontal="center" vertical="center"/>
    </xf>
    <xf numFmtId="0" fontId="11" fillId="0" borderId="2" xfId="5" applyFont="1" applyBorder="1" applyAlignment="1">
      <alignment horizontal="left" wrapText="1"/>
    </xf>
    <xf numFmtId="0" fontId="11" fillId="0" borderId="3" xfId="5" applyFont="1" applyBorder="1" applyAlignment="1">
      <alignment horizontal="left" wrapText="1"/>
    </xf>
    <xf numFmtId="0" fontId="4" fillId="0" borderId="1" xfId="6" applyFont="1" applyBorder="1" applyAlignment="1">
      <alignment horizontal="left"/>
    </xf>
    <xf numFmtId="0" fontId="9" fillId="0" borderId="0" xfId="6" applyFont="1" applyAlignment="1">
      <alignment horizontal="center" vertical="center"/>
    </xf>
    <xf numFmtId="0" fontId="9" fillId="0" borderId="34" xfId="6" applyFont="1" applyBorder="1" applyAlignment="1">
      <alignment horizontal="center" vertical="center"/>
    </xf>
    <xf numFmtId="0" fontId="4" fillId="0" borderId="2" xfId="6" applyFont="1" applyBorder="1" applyAlignment="1" applyProtection="1">
      <alignment horizontal="left" vertical="top" wrapText="1"/>
      <protection locked="0"/>
    </xf>
    <xf numFmtId="0" fontId="4" fillId="0" borderId="3" xfId="6" applyFont="1" applyBorder="1" applyAlignment="1" applyProtection="1">
      <alignment horizontal="left" vertical="top" wrapText="1"/>
      <protection locked="0"/>
    </xf>
    <xf numFmtId="0" fontId="9" fillId="0" borderId="34" xfId="6" applyFont="1" applyBorder="1" applyAlignment="1">
      <alignment horizontal="center"/>
    </xf>
    <xf numFmtId="0" fontId="4" fillId="0" borderId="0" xfId="6" applyFont="1" applyAlignment="1">
      <alignment horizontal="left" vertical="center" wrapText="1"/>
    </xf>
    <xf numFmtId="0" fontId="30" fillId="0" borderId="34" xfId="6" applyFont="1" applyBorder="1" applyAlignment="1" applyProtection="1">
      <alignment horizontal="center"/>
      <protection locked="0"/>
    </xf>
    <xf numFmtId="0" fontId="9" fillId="0" borderId="34" xfId="6" applyFont="1" applyBorder="1" applyAlignment="1" applyProtection="1">
      <alignment horizontal="center" vertical="center"/>
      <protection locked="0"/>
    </xf>
    <xf numFmtId="0" fontId="9" fillId="0" borderId="2" xfId="6" applyFont="1" applyBorder="1" applyAlignment="1" applyProtection="1">
      <alignment horizontal="center" vertical="center"/>
      <protection locked="0"/>
    </xf>
    <xf numFmtId="0" fontId="9" fillId="0" borderId="34" xfId="6" applyFont="1" applyBorder="1" applyAlignment="1" applyProtection="1">
      <alignment horizontal="right"/>
      <protection locked="0"/>
    </xf>
    <xf numFmtId="0" fontId="9" fillId="0" borderId="0" xfId="6" applyFont="1" applyAlignment="1">
      <alignment horizontal="left"/>
    </xf>
    <xf numFmtId="0" fontId="4" fillId="0" borderId="1" xfId="6" applyFont="1" applyBorder="1" applyAlignment="1">
      <alignment horizontal="center"/>
    </xf>
    <xf numFmtId="0" fontId="4" fillId="0" borderId="0" xfId="6" applyFont="1" applyAlignment="1">
      <alignment horizontal="left"/>
    </xf>
    <xf numFmtId="169" fontId="3" fillId="0" borderId="10" xfId="2" applyNumberFormat="1" applyFont="1" applyBorder="1" applyAlignment="1" applyProtection="1">
      <alignment horizontal="center"/>
    </xf>
    <xf numFmtId="169" fontId="4" fillId="0" borderId="9" xfId="0" applyNumberFormat="1" applyFont="1" applyBorder="1" applyAlignment="1">
      <alignment horizontal="center"/>
    </xf>
    <xf numFmtId="0" fontId="4" fillId="0" borderId="2" xfId="6" applyFont="1" applyBorder="1" applyAlignment="1">
      <alignment horizontal="center"/>
    </xf>
    <xf numFmtId="14" fontId="2" fillId="0" borderId="34" xfId="6" applyNumberFormat="1" applyFont="1" applyBorder="1" applyAlignment="1">
      <alignment horizontal="center"/>
    </xf>
    <xf numFmtId="0" fontId="4" fillId="0" borderId="0" xfId="6" applyFont="1" applyAlignment="1">
      <alignment horizontal="center"/>
    </xf>
    <xf numFmtId="0" fontId="4" fillId="0" borderId="1" xfId="0" applyFont="1" applyBorder="1" applyAlignment="1">
      <alignment horizontal="left"/>
    </xf>
    <xf numFmtId="0" fontId="2" fillId="0" borderId="0" xfId="6" applyFont="1" applyAlignment="1">
      <alignment horizontal="center"/>
    </xf>
    <xf numFmtId="0" fontId="2" fillId="0" borderId="0" xfId="6" applyFont="1" applyAlignment="1" applyProtection="1">
      <alignment horizontal="left"/>
      <protection locked="0"/>
    </xf>
    <xf numFmtId="0" fontId="9" fillId="0" borderId="0" xfId="6" applyFont="1" applyAlignment="1">
      <alignment horizontal="center"/>
    </xf>
    <xf numFmtId="0" fontId="27" fillId="0" borderId="2" xfId="6" applyFont="1" applyBorder="1" applyAlignment="1">
      <alignment horizontal="center" vertical="center"/>
    </xf>
    <xf numFmtId="0" fontId="9" fillId="0" borderId="34" xfId="6" applyFont="1" applyBorder="1" applyAlignment="1">
      <alignment horizontal="left" vertical="center"/>
    </xf>
    <xf numFmtId="0" fontId="4" fillId="0" borderId="4" xfId="6" applyFont="1" applyBorder="1" applyAlignment="1" applyProtection="1">
      <alignment horizontal="left" vertical="top" wrapText="1"/>
      <protection locked="0"/>
    </xf>
    <xf numFmtId="0" fontId="4" fillId="0" borderId="0" xfId="6" applyFont="1" applyAlignment="1" applyProtection="1">
      <alignment horizontal="left" vertical="top" wrapText="1"/>
      <protection locked="0"/>
    </xf>
    <xf numFmtId="0" fontId="1" fillId="0" borderId="0" xfId="6" applyFont="1" applyAlignment="1">
      <alignment horizontal="left" vertical="center" wrapText="1"/>
    </xf>
    <xf numFmtId="0" fontId="0" fillId="0" borderId="0" xfId="0" applyAlignment="1" applyProtection="1">
      <alignment horizontal="right"/>
      <protection locked="0"/>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24" xfId="0" applyFont="1" applyBorder="1" applyAlignment="1">
      <alignment horizontal="center"/>
    </xf>
    <xf numFmtId="0" fontId="27" fillId="0" borderId="1" xfId="0" applyFont="1" applyBorder="1" applyAlignment="1">
      <alignment horizontal="center"/>
    </xf>
    <xf numFmtId="0" fontId="27" fillId="0" borderId="25"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9" xfId="0" applyFont="1" applyBorder="1" applyAlignment="1">
      <alignment horizontal="center" vertical="center" wrapText="1"/>
    </xf>
    <xf numFmtId="0" fontId="2" fillId="0" borderId="0" xfId="0" applyFont="1" applyAlignment="1">
      <alignment horizontal="center"/>
    </xf>
  </cellXfs>
  <cellStyles count="8">
    <cellStyle name="Comma" xfId="1" builtinId="3"/>
    <cellStyle name="Currency" xfId="2" builtinId="4"/>
    <cellStyle name="Hyperlink" xfId="3" builtinId="8"/>
    <cellStyle name="Normal" xfId="0" builtinId="0"/>
    <cellStyle name="Normal_NIH-DD" xfId="4"/>
    <cellStyle name="Normal_NIH-EE" xfId="5"/>
    <cellStyle name="Normal_NIH-II" xfId="6"/>
    <cellStyle name="Percent" xfId="7"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40</xdr:col>
      <xdr:colOff>76200</xdr:colOff>
      <xdr:row>9</xdr:row>
      <xdr:rowOff>38100</xdr:rowOff>
    </xdr:from>
    <xdr:to>
      <xdr:col>79</xdr:col>
      <xdr:colOff>120650</xdr:colOff>
      <xdr:row>9</xdr:row>
      <xdr:rowOff>152400</xdr:rowOff>
    </xdr:to>
    <xdr:pic>
      <xdr:nvPicPr>
        <xdr:cNvPr id="182765" name="Picture 22" descr="BD21298_">
          <a:extLst>
            <a:ext uri="{FF2B5EF4-FFF2-40B4-BE49-F238E27FC236}">
              <a16:creationId xmlns:a16="http://schemas.microsoft.com/office/drawing/2014/main" id="{00000000-0008-0000-0000-0000ED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2933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79</xdr:col>
      <xdr:colOff>120650</xdr:colOff>
      <xdr:row>11</xdr:row>
      <xdr:rowOff>0</xdr:rowOff>
    </xdr:to>
    <xdr:pic>
      <xdr:nvPicPr>
        <xdr:cNvPr id="182766" name="Picture 23" descr="BD21298_">
          <a:extLst>
            <a:ext uri="{FF2B5EF4-FFF2-40B4-BE49-F238E27FC236}">
              <a16:creationId xmlns:a16="http://schemas.microsoft.com/office/drawing/2014/main" id="{00000000-0008-0000-0000-0000EE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3187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79</xdr:col>
      <xdr:colOff>120650</xdr:colOff>
      <xdr:row>12</xdr:row>
      <xdr:rowOff>6350</xdr:rowOff>
    </xdr:to>
    <xdr:pic>
      <xdr:nvPicPr>
        <xdr:cNvPr id="182767" name="Picture 24" descr="BD21298_">
          <a:extLst>
            <a:ext uri="{FF2B5EF4-FFF2-40B4-BE49-F238E27FC236}">
              <a16:creationId xmlns:a16="http://schemas.microsoft.com/office/drawing/2014/main" id="{00000000-0008-0000-0000-0000EF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3340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79</xdr:col>
      <xdr:colOff>120650</xdr:colOff>
      <xdr:row>13</xdr:row>
      <xdr:rowOff>9525</xdr:rowOff>
    </xdr:to>
    <xdr:pic>
      <xdr:nvPicPr>
        <xdr:cNvPr id="182768" name="Picture 25" descr="BD21298_">
          <a:extLst>
            <a:ext uri="{FF2B5EF4-FFF2-40B4-BE49-F238E27FC236}">
              <a16:creationId xmlns:a16="http://schemas.microsoft.com/office/drawing/2014/main" id="{00000000-0008-0000-0000-0000F0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3492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79</xdr:col>
      <xdr:colOff>120650</xdr:colOff>
      <xdr:row>14</xdr:row>
      <xdr:rowOff>6350</xdr:rowOff>
    </xdr:to>
    <xdr:pic>
      <xdr:nvPicPr>
        <xdr:cNvPr id="182769" name="Picture 26" descr="BD21298_">
          <a:extLst>
            <a:ext uri="{FF2B5EF4-FFF2-40B4-BE49-F238E27FC236}">
              <a16:creationId xmlns:a16="http://schemas.microsoft.com/office/drawing/2014/main" id="{00000000-0008-0000-0000-0000F1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3644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79</xdr:col>
      <xdr:colOff>120650</xdr:colOff>
      <xdr:row>15</xdr:row>
      <xdr:rowOff>9525</xdr:rowOff>
    </xdr:to>
    <xdr:pic>
      <xdr:nvPicPr>
        <xdr:cNvPr id="182770" name="Picture 27" descr="BD21298_">
          <a:extLst>
            <a:ext uri="{FF2B5EF4-FFF2-40B4-BE49-F238E27FC236}">
              <a16:creationId xmlns:a16="http://schemas.microsoft.com/office/drawing/2014/main" id="{00000000-0008-0000-0000-0000F2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3797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79</xdr:col>
      <xdr:colOff>120650</xdr:colOff>
      <xdr:row>16</xdr:row>
      <xdr:rowOff>6350</xdr:rowOff>
    </xdr:to>
    <xdr:pic>
      <xdr:nvPicPr>
        <xdr:cNvPr id="182771" name="Picture 28" descr="BD21298_">
          <a:extLst>
            <a:ext uri="{FF2B5EF4-FFF2-40B4-BE49-F238E27FC236}">
              <a16:creationId xmlns:a16="http://schemas.microsoft.com/office/drawing/2014/main" id="{00000000-0008-0000-0000-0000F3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3949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79</xdr:col>
      <xdr:colOff>120650</xdr:colOff>
      <xdr:row>17</xdr:row>
      <xdr:rowOff>9525</xdr:rowOff>
    </xdr:to>
    <xdr:pic>
      <xdr:nvPicPr>
        <xdr:cNvPr id="182772" name="Picture 29" descr="BD21298_">
          <a:extLst>
            <a:ext uri="{FF2B5EF4-FFF2-40B4-BE49-F238E27FC236}">
              <a16:creationId xmlns:a16="http://schemas.microsoft.com/office/drawing/2014/main" id="{00000000-0008-0000-0000-0000F4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4102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79</xdr:col>
      <xdr:colOff>120650</xdr:colOff>
      <xdr:row>18</xdr:row>
      <xdr:rowOff>0</xdr:rowOff>
    </xdr:to>
    <xdr:pic>
      <xdr:nvPicPr>
        <xdr:cNvPr id="182773" name="Picture 30" descr="BD21298_">
          <a:extLst>
            <a:ext uri="{FF2B5EF4-FFF2-40B4-BE49-F238E27FC236}">
              <a16:creationId xmlns:a16="http://schemas.microsoft.com/office/drawing/2014/main" id="{00000000-0008-0000-0000-0000F5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4254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79</xdr:col>
      <xdr:colOff>120650</xdr:colOff>
      <xdr:row>19</xdr:row>
      <xdr:rowOff>0</xdr:rowOff>
    </xdr:to>
    <xdr:pic>
      <xdr:nvPicPr>
        <xdr:cNvPr id="182774" name="Picture 31" descr="BD21298_">
          <a:extLst>
            <a:ext uri="{FF2B5EF4-FFF2-40B4-BE49-F238E27FC236}">
              <a16:creationId xmlns:a16="http://schemas.microsoft.com/office/drawing/2014/main" id="{00000000-0008-0000-0000-0000F6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4406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79</xdr:col>
      <xdr:colOff>120650</xdr:colOff>
      <xdr:row>20</xdr:row>
      <xdr:rowOff>0</xdr:rowOff>
    </xdr:to>
    <xdr:pic>
      <xdr:nvPicPr>
        <xdr:cNvPr id="182775" name="Picture 32" descr="BD21298_">
          <a:extLst>
            <a:ext uri="{FF2B5EF4-FFF2-40B4-BE49-F238E27FC236}">
              <a16:creationId xmlns:a16="http://schemas.microsoft.com/office/drawing/2014/main" id="{00000000-0008-0000-0000-0000F7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4559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79</xdr:col>
      <xdr:colOff>120650</xdr:colOff>
      <xdr:row>21</xdr:row>
      <xdr:rowOff>0</xdr:rowOff>
    </xdr:to>
    <xdr:pic>
      <xdr:nvPicPr>
        <xdr:cNvPr id="182776" name="Picture 33" descr="BD21298_">
          <a:extLst>
            <a:ext uri="{FF2B5EF4-FFF2-40B4-BE49-F238E27FC236}">
              <a16:creationId xmlns:a16="http://schemas.microsoft.com/office/drawing/2014/main" id="{00000000-0008-0000-0000-0000F8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4711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79</xdr:col>
      <xdr:colOff>120650</xdr:colOff>
      <xdr:row>22</xdr:row>
      <xdr:rowOff>0</xdr:rowOff>
    </xdr:to>
    <xdr:pic>
      <xdr:nvPicPr>
        <xdr:cNvPr id="182777" name="Picture 34" descr="BD21298_">
          <a:extLst>
            <a:ext uri="{FF2B5EF4-FFF2-40B4-BE49-F238E27FC236}">
              <a16:creationId xmlns:a16="http://schemas.microsoft.com/office/drawing/2014/main" id="{00000000-0008-0000-0000-0000F9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4864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79</xdr:col>
      <xdr:colOff>120650</xdr:colOff>
      <xdr:row>23</xdr:row>
      <xdr:rowOff>0</xdr:rowOff>
    </xdr:to>
    <xdr:pic>
      <xdr:nvPicPr>
        <xdr:cNvPr id="182778" name="Picture 35" descr="BD21298_">
          <a:extLst>
            <a:ext uri="{FF2B5EF4-FFF2-40B4-BE49-F238E27FC236}">
              <a16:creationId xmlns:a16="http://schemas.microsoft.com/office/drawing/2014/main" id="{00000000-0008-0000-0000-0000FA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016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79</xdr:col>
      <xdr:colOff>120650</xdr:colOff>
      <xdr:row>24</xdr:row>
      <xdr:rowOff>0</xdr:rowOff>
    </xdr:to>
    <xdr:pic>
      <xdr:nvPicPr>
        <xdr:cNvPr id="182779" name="Picture 36" descr="BD21298_">
          <a:extLst>
            <a:ext uri="{FF2B5EF4-FFF2-40B4-BE49-F238E27FC236}">
              <a16:creationId xmlns:a16="http://schemas.microsoft.com/office/drawing/2014/main" id="{00000000-0008-0000-0000-0000FB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168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79</xdr:col>
      <xdr:colOff>120650</xdr:colOff>
      <xdr:row>25</xdr:row>
      <xdr:rowOff>0</xdr:rowOff>
    </xdr:to>
    <xdr:pic>
      <xdr:nvPicPr>
        <xdr:cNvPr id="182780" name="Picture 37" descr="BD21298_">
          <a:extLst>
            <a:ext uri="{FF2B5EF4-FFF2-40B4-BE49-F238E27FC236}">
              <a16:creationId xmlns:a16="http://schemas.microsoft.com/office/drawing/2014/main" id="{00000000-0008-0000-0000-0000FC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321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79</xdr:col>
      <xdr:colOff>120650</xdr:colOff>
      <xdr:row>26</xdr:row>
      <xdr:rowOff>0</xdr:rowOff>
    </xdr:to>
    <xdr:pic>
      <xdr:nvPicPr>
        <xdr:cNvPr id="182781" name="Picture 38" descr="BD21298_">
          <a:extLst>
            <a:ext uri="{FF2B5EF4-FFF2-40B4-BE49-F238E27FC236}">
              <a16:creationId xmlns:a16="http://schemas.microsoft.com/office/drawing/2014/main" id="{00000000-0008-0000-0000-0000FD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473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79</xdr:col>
      <xdr:colOff>120650</xdr:colOff>
      <xdr:row>27</xdr:row>
      <xdr:rowOff>0</xdr:rowOff>
    </xdr:to>
    <xdr:pic>
      <xdr:nvPicPr>
        <xdr:cNvPr id="182782" name="Picture 39" descr="BD21298_">
          <a:extLst>
            <a:ext uri="{FF2B5EF4-FFF2-40B4-BE49-F238E27FC236}">
              <a16:creationId xmlns:a16="http://schemas.microsoft.com/office/drawing/2014/main" id="{00000000-0008-0000-0000-0000FE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626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79</xdr:col>
      <xdr:colOff>120650</xdr:colOff>
      <xdr:row>28</xdr:row>
      <xdr:rowOff>0</xdr:rowOff>
    </xdr:to>
    <xdr:pic>
      <xdr:nvPicPr>
        <xdr:cNvPr id="182783" name="Picture 40" descr="BD21298_">
          <a:extLst>
            <a:ext uri="{FF2B5EF4-FFF2-40B4-BE49-F238E27FC236}">
              <a16:creationId xmlns:a16="http://schemas.microsoft.com/office/drawing/2014/main" id="{00000000-0008-0000-0000-0000FFC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778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79</xdr:col>
      <xdr:colOff>120650</xdr:colOff>
      <xdr:row>29</xdr:row>
      <xdr:rowOff>0</xdr:rowOff>
    </xdr:to>
    <xdr:pic>
      <xdr:nvPicPr>
        <xdr:cNvPr id="182784" name="Picture 41" descr="BD21298_">
          <a:extLst>
            <a:ext uri="{FF2B5EF4-FFF2-40B4-BE49-F238E27FC236}">
              <a16:creationId xmlns:a16="http://schemas.microsoft.com/office/drawing/2014/main" id="{00000000-0008-0000-0000-000000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5930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79</xdr:col>
      <xdr:colOff>120650</xdr:colOff>
      <xdr:row>30</xdr:row>
      <xdr:rowOff>0</xdr:rowOff>
    </xdr:to>
    <xdr:pic>
      <xdr:nvPicPr>
        <xdr:cNvPr id="182785" name="Picture 42" descr="BD21298_">
          <a:extLst>
            <a:ext uri="{FF2B5EF4-FFF2-40B4-BE49-F238E27FC236}">
              <a16:creationId xmlns:a16="http://schemas.microsoft.com/office/drawing/2014/main" id="{00000000-0008-0000-0000-000001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083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79</xdr:col>
      <xdr:colOff>120650</xdr:colOff>
      <xdr:row>31</xdr:row>
      <xdr:rowOff>0</xdr:rowOff>
    </xdr:to>
    <xdr:pic>
      <xdr:nvPicPr>
        <xdr:cNvPr id="182786" name="Picture 43" descr="BD21298_">
          <a:extLst>
            <a:ext uri="{FF2B5EF4-FFF2-40B4-BE49-F238E27FC236}">
              <a16:creationId xmlns:a16="http://schemas.microsoft.com/office/drawing/2014/main" id="{00000000-0008-0000-0000-000002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235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79</xdr:col>
      <xdr:colOff>120650</xdr:colOff>
      <xdr:row>32</xdr:row>
      <xdr:rowOff>0</xdr:rowOff>
    </xdr:to>
    <xdr:pic>
      <xdr:nvPicPr>
        <xdr:cNvPr id="182787" name="Picture 44" descr="BD21298_">
          <a:extLst>
            <a:ext uri="{FF2B5EF4-FFF2-40B4-BE49-F238E27FC236}">
              <a16:creationId xmlns:a16="http://schemas.microsoft.com/office/drawing/2014/main" id="{00000000-0008-0000-0000-000003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388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79</xdr:col>
      <xdr:colOff>120650</xdr:colOff>
      <xdr:row>33</xdr:row>
      <xdr:rowOff>0</xdr:rowOff>
    </xdr:to>
    <xdr:pic>
      <xdr:nvPicPr>
        <xdr:cNvPr id="182788" name="Picture 45" descr="BD21298_">
          <a:extLst>
            <a:ext uri="{FF2B5EF4-FFF2-40B4-BE49-F238E27FC236}">
              <a16:creationId xmlns:a16="http://schemas.microsoft.com/office/drawing/2014/main" id="{00000000-0008-0000-0000-000004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540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79</xdr:col>
      <xdr:colOff>120650</xdr:colOff>
      <xdr:row>34</xdr:row>
      <xdr:rowOff>0</xdr:rowOff>
    </xdr:to>
    <xdr:pic>
      <xdr:nvPicPr>
        <xdr:cNvPr id="182789" name="Picture 46" descr="BD21298_">
          <a:extLst>
            <a:ext uri="{FF2B5EF4-FFF2-40B4-BE49-F238E27FC236}">
              <a16:creationId xmlns:a16="http://schemas.microsoft.com/office/drawing/2014/main" id="{00000000-0008-0000-0000-000005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692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79</xdr:col>
      <xdr:colOff>120650</xdr:colOff>
      <xdr:row>35</xdr:row>
      <xdr:rowOff>0</xdr:rowOff>
    </xdr:to>
    <xdr:pic>
      <xdr:nvPicPr>
        <xdr:cNvPr id="182790" name="Picture 47" descr="BD21298_">
          <a:extLst>
            <a:ext uri="{FF2B5EF4-FFF2-40B4-BE49-F238E27FC236}">
              <a16:creationId xmlns:a16="http://schemas.microsoft.com/office/drawing/2014/main" id="{00000000-0008-0000-0000-000006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845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79</xdr:col>
      <xdr:colOff>120650</xdr:colOff>
      <xdr:row>36</xdr:row>
      <xdr:rowOff>0</xdr:rowOff>
    </xdr:to>
    <xdr:pic>
      <xdr:nvPicPr>
        <xdr:cNvPr id="182791" name="Picture 48" descr="BD21298_">
          <a:extLst>
            <a:ext uri="{FF2B5EF4-FFF2-40B4-BE49-F238E27FC236}">
              <a16:creationId xmlns:a16="http://schemas.microsoft.com/office/drawing/2014/main" id="{00000000-0008-0000-0000-000007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6997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79</xdr:col>
      <xdr:colOff>120650</xdr:colOff>
      <xdr:row>37</xdr:row>
      <xdr:rowOff>0</xdr:rowOff>
    </xdr:to>
    <xdr:pic>
      <xdr:nvPicPr>
        <xdr:cNvPr id="182792" name="Picture 49" descr="BD21298_">
          <a:extLst>
            <a:ext uri="{FF2B5EF4-FFF2-40B4-BE49-F238E27FC236}">
              <a16:creationId xmlns:a16="http://schemas.microsoft.com/office/drawing/2014/main" id="{00000000-0008-0000-0000-000008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7150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79</xdr:col>
      <xdr:colOff>120650</xdr:colOff>
      <xdr:row>38</xdr:row>
      <xdr:rowOff>0</xdr:rowOff>
    </xdr:to>
    <xdr:pic>
      <xdr:nvPicPr>
        <xdr:cNvPr id="182793" name="Picture 50" descr="BD21298_">
          <a:extLst>
            <a:ext uri="{FF2B5EF4-FFF2-40B4-BE49-F238E27FC236}">
              <a16:creationId xmlns:a16="http://schemas.microsoft.com/office/drawing/2014/main" id="{00000000-0008-0000-0000-000009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7302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79</xdr:col>
      <xdr:colOff>120650</xdr:colOff>
      <xdr:row>39</xdr:row>
      <xdr:rowOff>0</xdr:rowOff>
    </xdr:to>
    <xdr:pic>
      <xdr:nvPicPr>
        <xdr:cNvPr id="182794" name="Picture 51" descr="BD21298_">
          <a:extLst>
            <a:ext uri="{FF2B5EF4-FFF2-40B4-BE49-F238E27FC236}">
              <a16:creationId xmlns:a16="http://schemas.microsoft.com/office/drawing/2014/main" id="{00000000-0008-0000-0000-00000A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7454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79</xdr:col>
      <xdr:colOff>120650</xdr:colOff>
      <xdr:row>40</xdr:row>
      <xdr:rowOff>0</xdr:rowOff>
    </xdr:to>
    <xdr:pic>
      <xdr:nvPicPr>
        <xdr:cNvPr id="182795" name="Picture 52" descr="BD21298_">
          <a:extLst>
            <a:ext uri="{FF2B5EF4-FFF2-40B4-BE49-F238E27FC236}">
              <a16:creationId xmlns:a16="http://schemas.microsoft.com/office/drawing/2014/main" id="{00000000-0008-0000-0000-00000B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7607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79</xdr:col>
      <xdr:colOff>120650</xdr:colOff>
      <xdr:row>41</xdr:row>
      <xdr:rowOff>0</xdr:rowOff>
    </xdr:to>
    <xdr:pic>
      <xdr:nvPicPr>
        <xdr:cNvPr id="182796" name="Picture 53" descr="BD21298_">
          <a:extLst>
            <a:ext uri="{FF2B5EF4-FFF2-40B4-BE49-F238E27FC236}">
              <a16:creationId xmlns:a16="http://schemas.microsoft.com/office/drawing/2014/main" id="{00000000-0008-0000-0000-00000C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7759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79</xdr:col>
      <xdr:colOff>120650</xdr:colOff>
      <xdr:row>42</xdr:row>
      <xdr:rowOff>0</xdr:rowOff>
    </xdr:to>
    <xdr:pic>
      <xdr:nvPicPr>
        <xdr:cNvPr id="182797" name="Picture 54" descr="BD21298_">
          <a:extLst>
            <a:ext uri="{FF2B5EF4-FFF2-40B4-BE49-F238E27FC236}">
              <a16:creationId xmlns:a16="http://schemas.microsoft.com/office/drawing/2014/main" id="{00000000-0008-0000-0000-00000D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7912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79</xdr:col>
      <xdr:colOff>120650</xdr:colOff>
      <xdr:row>43</xdr:row>
      <xdr:rowOff>0</xdr:rowOff>
    </xdr:to>
    <xdr:pic>
      <xdr:nvPicPr>
        <xdr:cNvPr id="182798" name="Picture 55" descr="BD21298_">
          <a:extLst>
            <a:ext uri="{FF2B5EF4-FFF2-40B4-BE49-F238E27FC236}">
              <a16:creationId xmlns:a16="http://schemas.microsoft.com/office/drawing/2014/main" id="{00000000-0008-0000-0000-00000E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064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79</xdr:col>
      <xdr:colOff>120650</xdr:colOff>
      <xdr:row>44</xdr:row>
      <xdr:rowOff>0</xdr:rowOff>
    </xdr:to>
    <xdr:pic>
      <xdr:nvPicPr>
        <xdr:cNvPr id="182799" name="Picture 56" descr="BD21298_">
          <a:extLst>
            <a:ext uri="{FF2B5EF4-FFF2-40B4-BE49-F238E27FC236}">
              <a16:creationId xmlns:a16="http://schemas.microsoft.com/office/drawing/2014/main" id="{00000000-0008-0000-0000-00000F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216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79</xdr:col>
      <xdr:colOff>120650</xdr:colOff>
      <xdr:row>45</xdr:row>
      <xdr:rowOff>0</xdr:rowOff>
    </xdr:to>
    <xdr:pic>
      <xdr:nvPicPr>
        <xdr:cNvPr id="182800" name="Picture 57" descr="BD21298_">
          <a:extLst>
            <a:ext uri="{FF2B5EF4-FFF2-40B4-BE49-F238E27FC236}">
              <a16:creationId xmlns:a16="http://schemas.microsoft.com/office/drawing/2014/main" id="{00000000-0008-0000-0000-000010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369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79</xdr:col>
      <xdr:colOff>120650</xdr:colOff>
      <xdr:row>46</xdr:row>
      <xdr:rowOff>0</xdr:rowOff>
    </xdr:to>
    <xdr:pic>
      <xdr:nvPicPr>
        <xdr:cNvPr id="182801" name="Picture 58" descr="BD21298_">
          <a:extLst>
            <a:ext uri="{FF2B5EF4-FFF2-40B4-BE49-F238E27FC236}">
              <a16:creationId xmlns:a16="http://schemas.microsoft.com/office/drawing/2014/main" id="{00000000-0008-0000-0000-000011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521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79</xdr:col>
      <xdr:colOff>120650</xdr:colOff>
      <xdr:row>47</xdr:row>
      <xdr:rowOff>0</xdr:rowOff>
    </xdr:to>
    <xdr:pic>
      <xdr:nvPicPr>
        <xdr:cNvPr id="182802" name="Picture 59" descr="BD21298_">
          <a:extLst>
            <a:ext uri="{FF2B5EF4-FFF2-40B4-BE49-F238E27FC236}">
              <a16:creationId xmlns:a16="http://schemas.microsoft.com/office/drawing/2014/main" id="{00000000-0008-0000-0000-000012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674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79</xdr:col>
      <xdr:colOff>120650</xdr:colOff>
      <xdr:row>48</xdr:row>
      <xdr:rowOff>0</xdr:rowOff>
    </xdr:to>
    <xdr:pic>
      <xdr:nvPicPr>
        <xdr:cNvPr id="182803" name="Picture 60" descr="BD21298_">
          <a:extLst>
            <a:ext uri="{FF2B5EF4-FFF2-40B4-BE49-F238E27FC236}">
              <a16:creationId xmlns:a16="http://schemas.microsoft.com/office/drawing/2014/main" id="{00000000-0008-0000-0000-000013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826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48</xdr:row>
      <xdr:rowOff>38100</xdr:rowOff>
    </xdr:from>
    <xdr:to>
      <xdr:col>79</xdr:col>
      <xdr:colOff>120650</xdr:colOff>
      <xdr:row>48</xdr:row>
      <xdr:rowOff>152400</xdr:rowOff>
    </xdr:to>
    <xdr:pic>
      <xdr:nvPicPr>
        <xdr:cNvPr id="182804" name="Picture 61" descr="BD21298_">
          <a:extLst>
            <a:ext uri="{FF2B5EF4-FFF2-40B4-BE49-F238E27FC236}">
              <a16:creationId xmlns:a16="http://schemas.microsoft.com/office/drawing/2014/main" id="{00000000-0008-0000-0000-000014CA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1300" y="8978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495300</xdr:colOff>
      <xdr:row>1</xdr:row>
      <xdr:rowOff>50800</xdr:rowOff>
    </xdr:from>
    <xdr:to>
      <xdr:col>0</xdr:col>
      <xdr:colOff>1562100</xdr:colOff>
      <xdr:row>5</xdr:row>
      <xdr:rowOff>139700</xdr:rowOff>
    </xdr:to>
    <xdr:pic>
      <xdr:nvPicPr>
        <xdr:cNvPr id="182805" name="Picture 9" descr="LRCM">
          <a:extLst>
            <a:ext uri="{FF2B5EF4-FFF2-40B4-BE49-F238E27FC236}">
              <a16:creationId xmlns:a16="http://schemas.microsoft.com/office/drawing/2014/main" id="{00000000-0008-0000-0000-000015CA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03200"/>
          <a:ext cx="1066800" cy="889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292100</xdr:colOff>
      <xdr:row>15</xdr:row>
      <xdr:rowOff>177800</xdr:rowOff>
    </xdr:from>
    <xdr:to>
      <xdr:col>9</xdr:col>
      <xdr:colOff>317500</xdr:colOff>
      <xdr:row>15</xdr:row>
      <xdr:rowOff>177800</xdr:rowOff>
    </xdr:to>
    <xdr:sp macro="" textlink="">
      <xdr:nvSpPr>
        <xdr:cNvPr id="69949" name="Line 1">
          <a:extLst>
            <a:ext uri="{FF2B5EF4-FFF2-40B4-BE49-F238E27FC236}">
              <a16:creationId xmlns:a16="http://schemas.microsoft.com/office/drawing/2014/main" id="{00000000-0008-0000-0A00-00003D110100}"/>
            </a:ext>
          </a:extLst>
        </xdr:cNvPr>
        <xdr:cNvSpPr>
          <a:spLocks noChangeShapeType="1"/>
        </xdr:cNvSpPr>
      </xdr:nvSpPr>
      <xdr:spPr bwMode="auto">
        <a:xfrm>
          <a:off x="2641600" y="3949700"/>
          <a:ext cx="1485900" cy="0"/>
        </a:xfrm>
        <a:prstGeom prst="line">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292100</xdr:colOff>
      <xdr:row>15</xdr:row>
      <xdr:rowOff>177800</xdr:rowOff>
    </xdr:from>
    <xdr:to>
      <xdr:col>9</xdr:col>
      <xdr:colOff>317500</xdr:colOff>
      <xdr:row>15</xdr:row>
      <xdr:rowOff>177800</xdr:rowOff>
    </xdr:to>
    <xdr:sp macro="" textlink="">
      <xdr:nvSpPr>
        <xdr:cNvPr id="71996" name="Line 1">
          <a:extLst>
            <a:ext uri="{FF2B5EF4-FFF2-40B4-BE49-F238E27FC236}">
              <a16:creationId xmlns:a16="http://schemas.microsoft.com/office/drawing/2014/main" id="{00000000-0008-0000-0B00-00003C190100}"/>
            </a:ext>
          </a:extLst>
        </xdr:cNvPr>
        <xdr:cNvSpPr>
          <a:spLocks noChangeShapeType="1"/>
        </xdr:cNvSpPr>
      </xdr:nvSpPr>
      <xdr:spPr bwMode="auto">
        <a:xfrm>
          <a:off x="2667000" y="3937000"/>
          <a:ext cx="1498600" cy="0"/>
        </a:xfrm>
        <a:prstGeom prst="line">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1104900</xdr:colOff>
      <xdr:row>35</xdr:row>
      <xdr:rowOff>12700</xdr:rowOff>
    </xdr:from>
    <xdr:to>
      <xdr:col>5</xdr:col>
      <xdr:colOff>393700</xdr:colOff>
      <xdr:row>35</xdr:row>
      <xdr:rowOff>12700</xdr:rowOff>
    </xdr:to>
    <xdr:sp macro="" textlink="">
      <xdr:nvSpPr>
        <xdr:cNvPr id="171438" name="Line 23">
          <a:extLst>
            <a:ext uri="{FF2B5EF4-FFF2-40B4-BE49-F238E27FC236}">
              <a16:creationId xmlns:a16="http://schemas.microsoft.com/office/drawing/2014/main" id="{00000000-0008-0000-0C00-0000AE9D0200}"/>
            </a:ext>
          </a:extLst>
        </xdr:cNvPr>
        <xdr:cNvSpPr>
          <a:spLocks noChangeShapeType="1"/>
        </xdr:cNvSpPr>
      </xdr:nvSpPr>
      <xdr:spPr bwMode="auto">
        <a:xfrm>
          <a:off x="3746500" y="8610600"/>
          <a:ext cx="3937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twoCellAnchor>
    <xdr:from>
      <xdr:col>7</xdr:col>
      <xdr:colOff>0</xdr:colOff>
      <xdr:row>5</xdr:row>
      <xdr:rowOff>0</xdr:rowOff>
    </xdr:from>
    <xdr:to>
      <xdr:col>7</xdr:col>
      <xdr:colOff>0</xdr:colOff>
      <xdr:row>6</xdr:row>
      <xdr:rowOff>0</xdr:rowOff>
    </xdr:to>
    <xdr:sp macro="" textlink="">
      <xdr:nvSpPr>
        <xdr:cNvPr id="171439" name="Line 41">
          <a:extLst>
            <a:ext uri="{FF2B5EF4-FFF2-40B4-BE49-F238E27FC236}">
              <a16:creationId xmlns:a16="http://schemas.microsoft.com/office/drawing/2014/main" id="{00000000-0008-0000-0C00-0000AF9D0200}"/>
            </a:ext>
          </a:extLst>
        </xdr:cNvPr>
        <xdr:cNvSpPr>
          <a:spLocks noChangeShapeType="1"/>
        </xdr:cNvSpPr>
      </xdr:nvSpPr>
      <xdr:spPr bwMode="auto">
        <a:xfrm flipV="1">
          <a:off x="5918200" y="939800"/>
          <a:ext cx="0" cy="127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twoCellAnchor>
    <xdr:from>
      <xdr:col>7</xdr:col>
      <xdr:colOff>0</xdr:colOff>
      <xdr:row>19</xdr:row>
      <xdr:rowOff>0</xdr:rowOff>
    </xdr:from>
    <xdr:to>
      <xdr:col>7</xdr:col>
      <xdr:colOff>0</xdr:colOff>
      <xdr:row>20</xdr:row>
      <xdr:rowOff>0</xdr:rowOff>
    </xdr:to>
    <xdr:sp macro="" textlink="">
      <xdr:nvSpPr>
        <xdr:cNvPr id="171440" name="Line 45">
          <a:extLst>
            <a:ext uri="{FF2B5EF4-FFF2-40B4-BE49-F238E27FC236}">
              <a16:creationId xmlns:a16="http://schemas.microsoft.com/office/drawing/2014/main" id="{00000000-0008-0000-0C00-0000B09D0200}"/>
            </a:ext>
          </a:extLst>
        </xdr:cNvPr>
        <xdr:cNvSpPr>
          <a:spLocks noChangeShapeType="1"/>
        </xdr:cNvSpPr>
      </xdr:nvSpPr>
      <xdr:spPr bwMode="auto">
        <a:xfrm>
          <a:off x="5918200" y="5930900"/>
          <a:ext cx="0" cy="38100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twoCellAnchor>
    <xdr:from>
      <xdr:col>8</xdr:col>
      <xdr:colOff>635000</xdr:colOff>
      <xdr:row>91</xdr:row>
      <xdr:rowOff>50800</xdr:rowOff>
    </xdr:from>
    <xdr:to>
      <xdr:col>9</xdr:col>
      <xdr:colOff>215900</xdr:colOff>
      <xdr:row>91</xdr:row>
      <xdr:rowOff>50800</xdr:rowOff>
    </xdr:to>
    <xdr:sp macro="" textlink="">
      <xdr:nvSpPr>
        <xdr:cNvPr id="171441" name="Line 75">
          <a:extLst>
            <a:ext uri="{FF2B5EF4-FFF2-40B4-BE49-F238E27FC236}">
              <a16:creationId xmlns:a16="http://schemas.microsoft.com/office/drawing/2014/main" id="{00000000-0008-0000-0C00-0000B19D0200}"/>
            </a:ext>
          </a:extLst>
        </xdr:cNvPr>
        <xdr:cNvSpPr>
          <a:spLocks noChangeShapeType="1"/>
        </xdr:cNvSpPr>
      </xdr:nvSpPr>
      <xdr:spPr bwMode="auto">
        <a:xfrm flipV="1">
          <a:off x="7645400" y="17183100"/>
          <a:ext cx="457200"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 xmlns:a14="http://schemas.microsoft.com/office/drawing/2010/main">
              <a:noFill/>
            </a14:hiddenFill>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596900</xdr:colOff>
      <xdr:row>20</xdr:row>
      <xdr:rowOff>0</xdr:rowOff>
    </xdr:from>
    <xdr:to>
      <xdr:col>6</xdr:col>
      <xdr:colOff>596900</xdr:colOff>
      <xdr:row>20</xdr:row>
      <xdr:rowOff>0</xdr:rowOff>
    </xdr:to>
    <xdr:sp macro="" textlink="">
      <xdr:nvSpPr>
        <xdr:cNvPr id="171442" name="Line 82">
          <a:extLst>
            <a:ext uri="{FF2B5EF4-FFF2-40B4-BE49-F238E27FC236}">
              <a16:creationId xmlns:a16="http://schemas.microsoft.com/office/drawing/2014/main" id="{00000000-0008-0000-0C00-0000B29D0200}"/>
            </a:ext>
          </a:extLst>
        </xdr:cNvPr>
        <xdr:cNvSpPr>
          <a:spLocks noChangeShapeType="1"/>
        </xdr:cNvSpPr>
      </xdr:nvSpPr>
      <xdr:spPr bwMode="auto">
        <a:xfrm>
          <a:off x="5422900" y="6311900"/>
          <a:ext cx="0" cy="0"/>
        </a:xfrm>
        <a:prstGeom prst="line">
          <a:avLst/>
        </a:prstGeom>
        <a:noFill/>
        <a:ln>
          <a:noFill/>
        </a:ln>
        <a:effectLst/>
        <a:extLst>
          <a:ext uri="{909E8E84-426E-40dd-AFC4-6F175D3DCCD1}">
            <a14:hiddenFill xmlns="" xmlns:a14="http://schemas.microsoft.com/office/drawing/2010/main">
              <a:noFill/>
            </a14:hiddenFill>
          </a:ext>
          <a:ext uri="{91240B29-F687-4f45-9708-019B960494DF}">
            <a14:hiddenLine xmlns=""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622300</xdr:colOff>
      <xdr:row>20</xdr:row>
      <xdr:rowOff>0</xdr:rowOff>
    </xdr:from>
    <xdr:to>
      <xdr:col>6</xdr:col>
      <xdr:colOff>622300</xdr:colOff>
      <xdr:row>20</xdr:row>
      <xdr:rowOff>0</xdr:rowOff>
    </xdr:to>
    <xdr:sp macro="" textlink="">
      <xdr:nvSpPr>
        <xdr:cNvPr id="171443" name="Line 83">
          <a:extLst>
            <a:ext uri="{FF2B5EF4-FFF2-40B4-BE49-F238E27FC236}">
              <a16:creationId xmlns:a16="http://schemas.microsoft.com/office/drawing/2014/main" id="{00000000-0008-0000-0C00-0000B39D0200}"/>
            </a:ext>
          </a:extLst>
        </xdr:cNvPr>
        <xdr:cNvSpPr>
          <a:spLocks noChangeShapeType="1"/>
        </xdr:cNvSpPr>
      </xdr:nvSpPr>
      <xdr:spPr bwMode="auto">
        <a:xfrm>
          <a:off x="5448300" y="6311900"/>
          <a:ext cx="0" cy="0"/>
        </a:xfrm>
        <a:prstGeom prst="line">
          <a:avLst/>
        </a:prstGeom>
        <a:noFill/>
        <a:ln>
          <a:noFill/>
        </a:ln>
        <a:effectLst/>
        <a:extLst>
          <a:ext uri="{909E8E84-426E-40dd-AFC4-6F175D3DCCD1}">
            <a14:hiddenFill xmlns="" xmlns:a14="http://schemas.microsoft.com/office/drawing/2010/main">
              <a:noFill/>
            </a14:hiddenFill>
          </a:ext>
          <a:ext uri="{91240B29-F687-4f45-9708-019B960494DF}">
            <a14:hiddenLine xmlns=""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762000</xdr:colOff>
      <xdr:row>20</xdr:row>
      <xdr:rowOff>0</xdr:rowOff>
    </xdr:from>
    <xdr:to>
      <xdr:col>6</xdr:col>
      <xdr:colOff>762000</xdr:colOff>
      <xdr:row>20</xdr:row>
      <xdr:rowOff>12700</xdr:rowOff>
    </xdr:to>
    <xdr:sp macro="" textlink="">
      <xdr:nvSpPr>
        <xdr:cNvPr id="171444" name="Line 84">
          <a:extLst>
            <a:ext uri="{FF2B5EF4-FFF2-40B4-BE49-F238E27FC236}">
              <a16:creationId xmlns:a16="http://schemas.microsoft.com/office/drawing/2014/main" id="{00000000-0008-0000-0C00-0000B49D0200}"/>
            </a:ext>
          </a:extLst>
        </xdr:cNvPr>
        <xdr:cNvSpPr>
          <a:spLocks noChangeShapeType="1"/>
        </xdr:cNvSpPr>
      </xdr:nvSpPr>
      <xdr:spPr bwMode="auto">
        <a:xfrm>
          <a:off x="5588000" y="6311900"/>
          <a:ext cx="0" cy="127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 xmlns:a14="http://schemas.microsoft.com/office/drawing/2010/main">
              <a:noFill/>
            </a14:hiddenFill>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533400</xdr:colOff>
      <xdr:row>21</xdr:row>
      <xdr:rowOff>12700</xdr:rowOff>
    </xdr:from>
    <xdr:to>
      <xdr:col>6</xdr:col>
      <xdr:colOff>533400</xdr:colOff>
      <xdr:row>30</xdr:row>
      <xdr:rowOff>25400</xdr:rowOff>
    </xdr:to>
    <xdr:sp macro="" textlink="">
      <xdr:nvSpPr>
        <xdr:cNvPr id="171445" name="Line 86">
          <a:extLst>
            <a:ext uri="{FF2B5EF4-FFF2-40B4-BE49-F238E27FC236}">
              <a16:creationId xmlns:a16="http://schemas.microsoft.com/office/drawing/2014/main" id="{00000000-0008-0000-0C00-0000B59D0200}"/>
            </a:ext>
          </a:extLst>
        </xdr:cNvPr>
        <xdr:cNvSpPr>
          <a:spLocks noChangeShapeType="1"/>
        </xdr:cNvSpPr>
      </xdr:nvSpPr>
      <xdr:spPr bwMode="auto">
        <a:xfrm>
          <a:off x="5359400" y="6477000"/>
          <a:ext cx="0" cy="1384300"/>
        </a:xfrm>
        <a:prstGeom prst="line">
          <a:avLst/>
        </a:prstGeom>
        <a:noFill/>
        <a:ln>
          <a:noFill/>
        </a:ln>
        <a:effectLst/>
        <a:extLst>
          <a:ext uri="{909E8E84-426E-40dd-AFC4-6F175D3DCCD1}">
            <a14:hiddenFill xmlns="" xmlns:a14="http://schemas.microsoft.com/office/drawing/2010/main">
              <a:noFill/>
            </a14:hiddenFill>
          </a:ext>
          <a:ext uri="{91240B29-F687-4f45-9708-019B960494DF}">
            <a14:hiddenLine xmlns=""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508000</xdr:colOff>
      <xdr:row>22</xdr:row>
      <xdr:rowOff>12700</xdr:rowOff>
    </xdr:from>
    <xdr:to>
      <xdr:col>6</xdr:col>
      <xdr:colOff>508000</xdr:colOff>
      <xdr:row>31</xdr:row>
      <xdr:rowOff>12700</xdr:rowOff>
    </xdr:to>
    <xdr:sp macro="" textlink="">
      <xdr:nvSpPr>
        <xdr:cNvPr id="171446" name="Line 87">
          <a:extLst>
            <a:ext uri="{FF2B5EF4-FFF2-40B4-BE49-F238E27FC236}">
              <a16:creationId xmlns:a16="http://schemas.microsoft.com/office/drawing/2014/main" id="{00000000-0008-0000-0C00-0000B69D0200}"/>
            </a:ext>
          </a:extLst>
        </xdr:cNvPr>
        <xdr:cNvSpPr>
          <a:spLocks noChangeShapeType="1"/>
        </xdr:cNvSpPr>
      </xdr:nvSpPr>
      <xdr:spPr bwMode="auto">
        <a:xfrm>
          <a:off x="5334000" y="6629400"/>
          <a:ext cx="0" cy="1371600"/>
        </a:xfrm>
        <a:prstGeom prst="line">
          <a:avLst/>
        </a:prstGeom>
        <a:noFill/>
        <a:ln>
          <a:noFill/>
        </a:ln>
        <a:effectLst/>
        <a:extLst>
          <a:ext uri="{909E8E84-426E-40dd-AFC4-6F175D3DCCD1}">
            <a14:hiddenFill xmlns="" xmlns:a14="http://schemas.microsoft.com/office/drawing/2010/main">
              <a:noFill/>
            </a14:hiddenFill>
          </a:ext>
          <a:ext uri="{91240B29-F687-4f45-9708-019B960494DF}">
            <a14:hiddenLine xmlns=""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520700</xdr:colOff>
      <xdr:row>29</xdr:row>
      <xdr:rowOff>0</xdr:rowOff>
    </xdr:from>
    <xdr:to>
      <xdr:col>6</xdr:col>
      <xdr:colOff>520700</xdr:colOff>
      <xdr:row>31</xdr:row>
      <xdr:rowOff>25400</xdr:rowOff>
    </xdr:to>
    <xdr:sp macro="" textlink="">
      <xdr:nvSpPr>
        <xdr:cNvPr id="171447" name="Line 88">
          <a:extLst>
            <a:ext uri="{FF2B5EF4-FFF2-40B4-BE49-F238E27FC236}">
              <a16:creationId xmlns:a16="http://schemas.microsoft.com/office/drawing/2014/main" id="{00000000-0008-0000-0C00-0000B79D0200}"/>
            </a:ext>
          </a:extLst>
        </xdr:cNvPr>
        <xdr:cNvSpPr>
          <a:spLocks noChangeShapeType="1"/>
        </xdr:cNvSpPr>
      </xdr:nvSpPr>
      <xdr:spPr bwMode="auto">
        <a:xfrm>
          <a:off x="5346700" y="7683500"/>
          <a:ext cx="0" cy="330200"/>
        </a:xfrm>
        <a:prstGeom prst="line">
          <a:avLst/>
        </a:prstGeom>
        <a:noFill/>
        <a:ln>
          <a:noFill/>
        </a:ln>
        <a:effectLst/>
        <a:extLst>
          <a:ext uri="{909E8E84-426E-40dd-AFC4-6F175D3DCCD1}">
            <a14:hiddenFill xmlns="" xmlns:a14="http://schemas.microsoft.com/office/drawing/2010/main">
              <a:noFill/>
            </a14:hiddenFill>
          </a:ext>
          <a:ext uri="{91240B29-F687-4f45-9708-019B960494DF}">
            <a14:hiddenLine xmlns=""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twoCellAnchor>
    <xdr:from>
      <xdr:col>6</xdr:col>
      <xdr:colOff>571500</xdr:colOff>
      <xdr:row>22</xdr:row>
      <xdr:rowOff>0</xdr:rowOff>
    </xdr:from>
    <xdr:to>
      <xdr:col>6</xdr:col>
      <xdr:colOff>571500</xdr:colOff>
      <xdr:row>30</xdr:row>
      <xdr:rowOff>127000</xdr:rowOff>
    </xdr:to>
    <xdr:sp macro="" textlink="">
      <xdr:nvSpPr>
        <xdr:cNvPr id="171448" name="Line 89">
          <a:extLst>
            <a:ext uri="{FF2B5EF4-FFF2-40B4-BE49-F238E27FC236}">
              <a16:creationId xmlns:a16="http://schemas.microsoft.com/office/drawing/2014/main" id="{00000000-0008-0000-0C00-0000B89D0200}"/>
            </a:ext>
          </a:extLst>
        </xdr:cNvPr>
        <xdr:cNvSpPr>
          <a:spLocks noChangeShapeType="1"/>
        </xdr:cNvSpPr>
      </xdr:nvSpPr>
      <xdr:spPr bwMode="auto">
        <a:xfrm>
          <a:off x="5397500" y="6616700"/>
          <a:ext cx="0" cy="1346200"/>
        </a:xfrm>
        <a:prstGeom prst="line">
          <a:avLst/>
        </a:prstGeom>
        <a:noFill/>
        <a:ln>
          <a:noFill/>
        </a:ln>
        <a:effectLst/>
        <a:extLst>
          <a:ext uri="{909E8E84-426E-40dd-AFC4-6F175D3DCCD1}">
            <a14:hiddenFill xmlns="" xmlns:a14="http://schemas.microsoft.com/office/drawing/2010/main">
              <a:noFill/>
            </a14:hiddenFill>
          </a:ext>
          <a:ext uri="{91240B29-F687-4f45-9708-019B960494DF}">
            <a14:hiddenLine xmlns=""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9525</xdr:rowOff>
        </xdr:from>
        <xdr:to>
          <xdr:col>1</xdr:col>
          <xdr:colOff>114300</xdr:colOff>
          <xdr:row>29</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D00-00000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28</xdr:row>
          <xdr:rowOff>28575</xdr:rowOff>
        </xdr:from>
        <xdr:to>
          <xdr:col>9</xdr:col>
          <xdr:colOff>76200</xdr:colOff>
          <xdr:row>29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D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47625</xdr:rowOff>
        </xdr:from>
        <xdr:to>
          <xdr:col>1</xdr:col>
          <xdr:colOff>114300</xdr:colOff>
          <xdr:row>30</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D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47625</xdr:rowOff>
        </xdr:from>
        <xdr:to>
          <xdr:col>1</xdr:col>
          <xdr:colOff>114300</xdr:colOff>
          <xdr:row>31</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D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42</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D00-00000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333375</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D00-00000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342900</xdr:colOff>
          <xdr:row>42</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D00-00000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180975</xdr:rowOff>
        </xdr:from>
        <xdr:to>
          <xdr:col>1</xdr:col>
          <xdr:colOff>114300</xdr:colOff>
          <xdr:row>43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D00-00000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31</xdr:row>
      <xdr:rowOff>0</xdr:rowOff>
    </xdr:from>
    <xdr:to>
      <xdr:col>8</xdr:col>
      <xdr:colOff>0</xdr:colOff>
      <xdr:row>31</xdr:row>
      <xdr:rowOff>0</xdr:rowOff>
    </xdr:to>
    <xdr:sp macro="" textlink="">
      <xdr:nvSpPr>
        <xdr:cNvPr id="141154" name="Line 17">
          <a:extLst>
            <a:ext uri="{FF2B5EF4-FFF2-40B4-BE49-F238E27FC236}">
              <a16:creationId xmlns:a16="http://schemas.microsoft.com/office/drawing/2014/main" id="{00000000-0008-0000-0D00-000062270200}"/>
            </a:ext>
          </a:extLst>
        </xdr:cNvPr>
        <xdr:cNvSpPr>
          <a:spLocks noChangeShapeType="1"/>
        </xdr:cNvSpPr>
      </xdr:nvSpPr>
      <xdr:spPr bwMode="auto">
        <a:xfrm>
          <a:off x="2463800" y="6121400"/>
          <a:ext cx="245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190500</xdr:rowOff>
        </xdr:from>
        <xdr:to>
          <xdr:col>1</xdr:col>
          <xdr:colOff>114300</xdr:colOff>
          <xdr:row>5</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D00-00001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1</xdr:col>
          <xdr:colOff>114300</xdr:colOff>
          <xdr:row>6</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D00-00001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47625</xdr:rowOff>
        </xdr:from>
        <xdr:to>
          <xdr:col>1</xdr:col>
          <xdr:colOff>114300</xdr:colOff>
          <xdr:row>8</xdr:row>
          <xdr:rowOff>38100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D00-00001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38100</xdr:rowOff>
        </xdr:from>
        <xdr:to>
          <xdr:col>1</xdr:col>
          <xdr:colOff>114300</xdr:colOff>
          <xdr:row>11</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D00-00002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114300</xdr:colOff>
          <xdr:row>13</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D00-00002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38100</xdr:rowOff>
        </xdr:from>
        <xdr:to>
          <xdr:col>1</xdr:col>
          <xdr:colOff>114300</xdr:colOff>
          <xdr:row>16</xdr:row>
          <xdr:rowOff>104775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D00-00002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1</xdr:col>
          <xdr:colOff>114300</xdr:colOff>
          <xdr:row>15</xdr:row>
          <xdr:rowOff>28575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D00-00004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1</xdr:col>
          <xdr:colOff>114300</xdr:colOff>
          <xdr:row>15</xdr:row>
          <xdr:rowOff>28575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D00-00004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15</xdr:row>
          <xdr:rowOff>28575</xdr:rowOff>
        </xdr:from>
        <xdr:to>
          <xdr:col>4</xdr:col>
          <xdr:colOff>314325</xdr:colOff>
          <xdr:row>16</xdr:row>
          <xdr:rowOff>123825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D00-00004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26</xdr:row>
      <xdr:rowOff>838200</xdr:rowOff>
    </xdr:from>
    <xdr:to>
      <xdr:col>10</xdr:col>
      <xdr:colOff>1079500</xdr:colOff>
      <xdr:row>27</xdr:row>
      <xdr:rowOff>0</xdr:rowOff>
    </xdr:to>
    <xdr:sp macro="" textlink="">
      <xdr:nvSpPr>
        <xdr:cNvPr id="141155" name="Line 80">
          <a:extLst>
            <a:ext uri="{FF2B5EF4-FFF2-40B4-BE49-F238E27FC236}">
              <a16:creationId xmlns:a16="http://schemas.microsoft.com/office/drawing/2014/main" id="{00000000-0008-0000-0D00-000063270200}"/>
            </a:ext>
          </a:extLst>
        </xdr:cNvPr>
        <xdr:cNvSpPr>
          <a:spLocks noChangeShapeType="1"/>
        </xdr:cNvSpPr>
      </xdr:nvSpPr>
      <xdr:spPr bwMode="auto">
        <a:xfrm>
          <a:off x="38100" y="5194300"/>
          <a:ext cx="8255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twoCellAnchor>
    <xdr:from>
      <xdr:col>0</xdr:col>
      <xdr:colOff>38100</xdr:colOff>
      <xdr:row>49</xdr:row>
      <xdr:rowOff>0</xdr:rowOff>
    </xdr:from>
    <xdr:to>
      <xdr:col>11</xdr:col>
      <xdr:colOff>12700</xdr:colOff>
      <xdr:row>49</xdr:row>
      <xdr:rowOff>12700</xdr:rowOff>
    </xdr:to>
    <xdr:sp macro="" textlink="">
      <xdr:nvSpPr>
        <xdr:cNvPr id="141156" name="Line 84">
          <a:extLst>
            <a:ext uri="{FF2B5EF4-FFF2-40B4-BE49-F238E27FC236}">
              <a16:creationId xmlns:a16="http://schemas.microsoft.com/office/drawing/2014/main" id="{00000000-0008-0000-0D00-000064270200}"/>
            </a:ext>
          </a:extLst>
        </xdr:cNvPr>
        <xdr:cNvSpPr>
          <a:spLocks noChangeShapeType="1"/>
        </xdr:cNvSpPr>
      </xdr:nvSpPr>
      <xdr:spPr bwMode="auto">
        <a:xfrm>
          <a:off x="38100" y="9410700"/>
          <a:ext cx="8267700" cy="127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mc:AlternateContent xmlns:mc="http://schemas.openxmlformats.org/markup-compatibility/2006">
    <mc:Choice xmlns:a14="http://schemas.microsoft.com/office/drawing/2010/main" Requires="a14">
      <xdr:twoCellAnchor editAs="oneCell">
        <xdr:from>
          <xdr:col>8</xdr:col>
          <xdr:colOff>190500</xdr:colOff>
          <xdr:row>50</xdr:row>
          <xdr:rowOff>85725</xdr:rowOff>
        </xdr:from>
        <xdr:to>
          <xdr:col>8</xdr:col>
          <xdr:colOff>542925</xdr:colOff>
          <xdr:row>52</xdr:row>
          <xdr:rowOff>38100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D00-00005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885825</xdr:colOff>
          <xdr:row>50</xdr:row>
          <xdr:rowOff>85725</xdr:rowOff>
        </xdr:from>
        <xdr:to>
          <xdr:col>9</xdr:col>
          <xdr:colOff>180975</xdr:colOff>
          <xdr:row>52</xdr:row>
          <xdr:rowOff>38100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D00-00005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487680</xdr:colOff>
      <xdr:row>51</xdr:row>
      <xdr:rowOff>4884</xdr:rowOff>
    </xdr:from>
    <xdr:to>
      <xdr:col>8</xdr:col>
      <xdr:colOff>903042</xdr:colOff>
      <xdr:row>52</xdr:row>
      <xdr:rowOff>38100</xdr:rowOff>
    </xdr:to>
    <xdr:sp macro="" textlink="">
      <xdr:nvSpPr>
        <xdr:cNvPr id="3159" name="Text 47">
          <a:extLst>
            <a:ext uri="{FF2B5EF4-FFF2-40B4-BE49-F238E27FC236}">
              <a16:creationId xmlns:a16="http://schemas.microsoft.com/office/drawing/2014/main" id="{00000000-0008-0000-0D00-0000570C0000}"/>
            </a:ext>
          </a:extLst>
        </xdr:cNvPr>
        <xdr:cNvSpPr txBox="1">
          <a:spLocks noChangeArrowheads="1"/>
        </xdr:cNvSpPr>
      </xdr:nvSpPr>
      <xdr:spPr bwMode="auto">
        <a:xfrm>
          <a:off x="4808220" y="9867900"/>
          <a:ext cx="365760" cy="167640"/>
        </a:xfrm>
        <a:prstGeom prst="rect">
          <a:avLst/>
        </a:prstGeom>
        <a:noFill/>
        <a:ln>
          <a:noFill/>
        </a:ln>
      </xdr:spPr>
      <xdr:txBody>
        <a:bodyPr vertOverflow="clip" wrap="square" lIns="27432" tIns="22860" rIns="27432" bIns="0" anchor="t" upright="1"/>
        <a:lstStyle/>
        <a:p>
          <a:pPr algn="just" rtl="0">
            <a:defRPr sz="1000"/>
          </a:pPr>
          <a:r>
            <a:rPr lang="en-US" sz="800" b="0" i="0" u="none" strike="noStrike" baseline="0">
              <a:solidFill>
                <a:srgbClr val="000000"/>
              </a:solidFill>
              <a:latin typeface="Arial"/>
              <a:cs typeface="Arial"/>
            </a:rPr>
            <a:t> Yes </a:t>
          </a:r>
        </a:p>
      </xdr:txBody>
    </xdr:sp>
    <xdr:clientData fLocksWithSheet="0"/>
  </xdr:twoCellAnchor>
  <xdr:twoCellAnchor editAs="oneCell">
    <xdr:from>
      <xdr:col>9</xdr:col>
      <xdr:colOff>135890</xdr:colOff>
      <xdr:row>51</xdr:row>
      <xdr:rowOff>2979</xdr:rowOff>
    </xdr:from>
    <xdr:to>
      <xdr:col>9</xdr:col>
      <xdr:colOff>554840</xdr:colOff>
      <xdr:row>52</xdr:row>
      <xdr:rowOff>36195</xdr:rowOff>
    </xdr:to>
    <xdr:sp macro="" textlink="">
      <xdr:nvSpPr>
        <xdr:cNvPr id="3160" name="Text 47">
          <a:extLst>
            <a:ext uri="{FF2B5EF4-FFF2-40B4-BE49-F238E27FC236}">
              <a16:creationId xmlns:a16="http://schemas.microsoft.com/office/drawing/2014/main" id="{00000000-0008-0000-0D00-0000580C0000}"/>
            </a:ext>
          </a:extLst>
        </xdr:cNvPr>
        <xdr:cNvSpPr txBox="1">
          <a:spLocks noChangeArrowheads="1"/>
        </xdr:cNvSpPr>
      </xdr:nvSpPr>
      <xdr:spPr bwMode="auto">
        <a:xfrm>
          <a:off x="5448300" y="9875520"/>
          <a:ext cx="358140" cy="167640"/>
        </a:xfrm>
        <a:prstGeom prst="rect">
          <a:avLst/>
        </a:prstGeom>
        <a:noFill/>
        <a:ln>
          <a:noFill/>
        </a:ln>
      </xdr:spPr>
      <xdr:txBody>
        <a:bodyPr vertOverflow="clip" wrap="square" lIns="27432" tIns="22860" rIns="27432" bIns="0" anchor="t" upright="1"/>
        <a:lstStyle/>
        <a:p>
          <a:pPr algn="just" rtl="0">
            <a:defRPr sz="1000"/>
          </a:pPr>
          <a:r>
            <a:rPr lang="en-US" sz="800" b="0" i="0" u="none" strike="noStrike" baseline="0">
              <a:solidFill>
                <a:srgbClr val="000000"/>
              </a:solidFill>
              <a:latin typeface="Arial"/>
              <a:cs typeface="Arial"/>
            </a:rPr>
            <a:t> No</a:t>
          </a:r>
        </a:p>
      </xdr:txBody>
    </xdr:sp>
    <xdr:clientData fLocksWithSheet="0"/>
  </xdr:twoCellAnchor>
  <mc:AlternateContent xmlns:mc="http://schemas.openxmlformats.org/markup-compatibility/2006">
    <mc:Choice xmlns:a14="http://schemas.microsoft.com/office/drawing/2010/main" Requires="a14">
      <xdr:twoCellAnchor editAs="oneCell">
        <xdr:from>
          <xdr:col>6</xdr:col>
          <xdr:colOff>533400</xdr:colOff>
          <xdr:row>18</xdr:row>
          <xdr:rowOff>9525</xdr:rowOff>
        </xdr:from>
        <xdr:to>
          <xdr:col>6</xdr:col>
          <xdr:colOff>876300</xdr:colOff>
          <xdr:row>18</xdr:row>
          <xdr:rowOff>228600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D00-00005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xdr:row>
          <xdr:rowOff>9525</xdr:rowOff>
        </xdr:from>
        <xdr:to>
          <xdr:col>8</xdr:col>
          <xdr:colOff>657225</xdr:colOff>
          <xdr:row>18</xdr:row>
          <xdr:rowOff>228600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D00-00005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17</xdr:row>
          <xdr:rowOff>0</xdr:rowOff>
        </xdr:from>
        <xdr:to>
          <xdr:col>5</xdr:col>
          <xdr:colOff>333375</xdr:colOff>
          <xdr:row>18</xdr:row>
          <xdr:rowOff>9525</xdr:rowOff>
        </xdr:to>
        <xdr:sp macro="" textlink="">
          <xdr:nvSpPr>
            <xdr:cNvPr id="140902" name="Check Box 1638" hidden="1">
              <a:extLst>
                <a:ext uri="{63B3BB69-23CF-44E3-9099-C40C66FF867C}">
                  <a14:compatExt spid="_x0000_s140902"/>
                </a:ext>
                <a:ext uri="{FF2B5EF4-FFF2-40B4-BE49-F238E27FC236}">
                  <a16:creationId xmlns:a16="http://schemas.microsoft.com/office/drawing/2014/main" id="{00000000-0008-0000-0D00-0000662602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17</xdr:row>
          <xdr:rowOff>0</xdr:rowOff>
        </xdr:from>
        <xdr:to>
          <xdr:col>5</xdr:col>
          <xdr:colOff>752475</xdr:colOff>
          <xdr:row>18</xdr:row>
          <xdr:rowOff>9525</xdr:rowOff>
        </xdr:to>
        <xdr:sp macro="" textlink="">
          <xdr:nvSpPr>
            <xdr:cNvPr id="140903" name="Check Box 1639" hidden="1">
              <a:extLst>
                <a:ext uri="{63B3BB69-23CF-44E3-9099-C40C66FF867C}">
                  <a14:compatExt spid="_x0000_s140903"/>
                </a:ext>
                <a:ext uri="{FF2B5EF4-FFF2-40B4-BE49-F238E27FC236}">
                  <a16:creationId xmlns:a16="http://schemas.microsoft.com/office/drawing/2014/main" id="{00000000-0008-0000-0D00-0000672602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44</xdr:row>
      <xdr:rowOff>190500</xdr:rowOff>
    </xdr:from>
    <xdr:to>
      <xdr:col>8</xdr:col>
      <xdr:colOff>38100</xdr:colOff>
      <xdr:row>45</xdr:row>
      <xdr:rowOff>0</xdr:rowOff>
    </xdr:to>
    <xdr:sp macro="" textlink="">
      <xdr:nvSpPr>
        <xdr:cNvPr id="10713" name="Line 4">
          <a:extLst>
            <a:ext uri="{FF2B5EF4-FFF2-40B4-BE49-F238E27FC236}">
              <a16:creationId xmlns:a16="http://schemas.microsoft.com/office/drawing/2014/main" id="{00000000-0008-0000-0E00-0000D9290000}"/>
            </a:ext>
          </a:extLst>
        </xdr:cNvPr>
        <xdr:cNvSpPr>
          <a:spLocks noChangeShapeType="1"/>
        </xdr:cNvSpPr>
      </xdr:nvSpPr>
      <xdr:spPr bwMode="auto">
        <a:xfrm>
          <a:off x="0" y="8826500"/>
          <a:ext cx="7124700" cy="1270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 xmlns:a14="http://schemas.microsoft.com/office/drawing/2010/main">
              <a:noFill/>
            </a14:hiddenFill>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1</xdr:row>
      <xdr:rowOff>25400</xdr:rowOff>
    </xdr:from>
    <xdr:to>
      <xdr:col>0</xdr:col>
      <xdr:colOff>1549400</xdr:colOff>
      <xdr:row>4</xdr:row>
      <xdr:rowOff>342900</xdr:rowOff>
    </xdr:to>
    <xdr:pic>
      <xdr:nvPicPr>
        <xdr:cNvPr id="183789" name="Picture 9" descr="LRCM">
          <a:extLst>
            <a:ext uri="{FF2B5EF4-FFF2-40B4-BE49-F238E27FC236}">
              <a16:creationId xmlns:a16="http://schemas.microsoft.com/office/drawing/2014/main" id="{00000000-0008-0000-0100-0000EDCD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77800"/>
          <a:ext cx="1054100" cy="889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120650</xdr:colOff>
      <xdr:row>8</xdr:row>
      <xdr:rowOff>152400</xdr:rowOff>
    </xdr:to>
    <xdr:pic>
      <xdr:nvPicPr>
        <xdr:cNvPr id="183790" name="Picture 22" descr="BD21298_">
          <a:extLst>
            <a:ext uri="{FF2B5EF4-FFF2-40B4-BE49-F238E27FC236}">
              <a16:creationId xmlns:a16="http://schemas.microsoft.com/office/drawing/2014/main" id="{00000000-0008-0000-0100-0000EE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5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120650</xdr:colOff>
      <xdr:row>10</xdr:row>
      <xdr:rowOff>0</xdr:rowOff>
    </xdr:to>
    <xdr:pic>
      <xdr:nvPicPr>
        <xdr:cNvPr id="183791" name="Picture 23" descr="BD21298_">
          <a:extLst>
            <a:ext uri="{FF2B5EF4-FFF2-40B4-BE49-F238E27FC236}">
              <a16:creationId xmlns:a16="http://schemas.microsoft.com/office/drawing/2014/main" id="{00000000-0008-0000-0100-0000EF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90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120650</xdr:colOff>
      <xdr:row>11</xdr:row>
      <xdr:rowOff>9525</xdr:rowOff>
    </xdr:to>
    <xdr:pic>
      <xdr:nvPicPr>
        <xdr:cNvPr id="183792" name="Picture 24" descr="BD21298_">
          <a:extLst>
            <a:ext uri="{FF2B5EF4-FFF2-40B4-BE49-F238E27FC236}">
              <a16:creationId xmlns:a16="http://schemas.microsoft.com/office/drawing/2014/main" id="{00000000-0008-0000-0100-0000F0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6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120650</xdr:colOff>
      <xdr:row>11</xdr:row>
      <xdr:rowOff>152400</xdr:rowOff>
    </xdr:to>
    <xdr:pic>
      <xdr:nvPicPr>
        <xdr:cNvPr id="183793" name="Picture 25" descr="BD21298_">
          <a:extLst>
            <a:ext uri="{FF2B5EF4-FFF2-40B4-BE49-F238E27FC236}">
              <a16:creationId xmlns:a16="http://schemas.microsoft.com/office/drawing/2014/main" id="{00000000-0008-0000-0100-0000F1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1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120650</xdr:colOff>
      <xdr:row>13</xdr:row>
      <xdr:rowOff>9525</xdr:rowOff>
    </xdr:to>
    <xdr:pic>
      <xdr:nvPicPr>
        <xdr:cNvPr id="183794" name="Picture 26" descr="BD21298_">
          <a:extLst>
            <a:ext uri="{FF2B5EF4-FFF2-40B4-BE49-F238E27FC236}">
              <a16:creationId xmlns:a16="http://schemas.microsoft.com/office/drawing/2014/main" id="{00000000-0008-0000-0100-0000F2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6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120650</xdr:colOff>
      <xdr:row>14</xdr:row>
      <xdr:rowOff>0</xdr:rowOff>
    </xdr:to>
    <xdr:pic>
      <xdr:nvPicPr>
        <xdr:cNvPr id="183795" name="Picture 27" descr="BD21298_">
          <a:extLst>
            <a:ext uri="{FF2B5EF4-FFF2-40B4-BE49-F238E27FC236}">
              <a16:creationId xmlns:a16="http://schemas.microsoft.com/office/drawing/2014/main" id="{00000000-0008-0000-0100-0000F3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1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120650</xdr:colOff>
      <xdr:row>15</xdr:row>
      <xdr:rowOff>9525</xdr:rowOff>
    </xdr:to>
    <xdr:pic>
      <xdr:nvPicPr>
        <xdr:cNvPr id="183796" name="Picture 28" descr="BD21298_">
          <a:extLst>
            <a:ext uri="{FF2B5EF4-FFF2-40B4-BE49-F238E27FC236}">
              <a16:creationId xmlns:a16="http://schemas.microsoft.com/office/drawing/2014/main" id="{00000000-0008-0000-0100-0000F4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7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120650</xdr:colOff>
      <xdr:row>16</xdr:row>
      <xdr:rowOff>9524</xdr:rowOff>
    </xdr:to>
    <xdr:pic>
      <xdr:nvPicPr>
        <xdr:cNvPr id="183797" name="Picture 29" descr="BD21298_">
          <a:extLst>
            <a:ext uri="{FF2B5EF4-FFF2-40B4-BE49-F238E27FC236}">
              <a16:creationId xmlns:a16="http://schemas.microsoft.com/office/drawing/2014/main" id="{00000000-0008-0000-0100-0000F5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2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120650</xdr:colOff>
      <xdr:row>17</xdr:row>
      <xdr:rowOff>1</xdr:rowOff>
    </xdr:to>
    <xdr:pic>
      <xdr:nvPicPr>
        <xdr:cNvPr id="183798" name="Picture 30" descr="BD21298_">
          <a:extLst>
            <a:ext uri="{FF2B5EF4-FFF2-40B4-BE49-F238E27FC236}">
              <a16:creationId xmlns:a16="http://schemas.microsoft.com/office/drawing/2014/main" id="{00000000-0008-0000-0100-0000F6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7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120650</xdr:colOff>
      <xdr:row>18</xdr:row>
      <xdr:rowOff>6350</xdr:rowOff>
    </xdr:to>
    <xdr:pic>
      <xdr:nvPicPr>
        <xdr:cNvPr id="183799" name="Picture 31" descr="BD21298_">
          <a:extLst>
            <a:ext uri="{FF2B5EF4-FFF2-40B4-BE49-F238E27FC236}">
              <a16:creationId xmlns:a16="http://schemas.microsoft.com/office/drawing/2014/main" id="{00000000-0008-0000-0100-0000F7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2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120650</xdr:colOff>
      <xdr:row>19</xdr:row>
      <xdr:rowOff>9524</xdr:rowOff>
    </xdr:to>
    <xdr:pic>
      <xdr:nvPicPr>
        <xdr:cNvPr id="183800" name="Picture 32" descr="BD21298_">
          <a:extLst>
            <a:ext uri="{FF2B5EF4-FFF2-40B4-BE49-F238E27FC236}">
              <a16:creationId xmlns:a16="http://schemas.microsoft.com/office/drawing/2014/main" id="{00000000-0008-0000-0100-0000F8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7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120650</xdr:colOff>
      <xdr:row>20</xdr:row>
      <xdr:rowOff>0</xdr:rowOff>
    </xdr:to>
    <xdr:pic>
      <xdr:nvPicPr>
        <xdr:cNvPr id="183801" name="Picture 33" descr="BD21298_">
          <a:extLst>
            <a:ext uri="{FF2B5EF4-FFF2-40B4-BE49-F238E27FC236}">
              <a16:creationId xmlns:a16="http://schemas.microsoft.com/office/drawing/2014/main" id="{00000000-0008-0000-0100-0000F9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3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120650</xdr:colOff>
      <xdr:row>21</xdr:row>
      <xdr:rowOff>6351</xdr:rowOff>
    </xdr:to>
    <xdr:pic>
      <xdr:nvPicPr>
        <xdr:cNvPr id="183802" name="Picture 34" descr="BD21298_">
          <a:extLst>
            <a:ext uri="{FF2B5EF4-FFF2-40B4-BE49-F238E27FC236}">
              <a16:creationId xmlns:a16="http://schemas.microsoft.com/office/drawing/2014/main" id="{00000000-0008-0000-0100-0000FA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8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120650</xdr:colOff>
      <xdr:row>22</xdr:row>
      <xdr:rowOff>9524</xdr:rowOff>
    </xdr:to>
    <xdr:pic>
      <xdr:nvPicPr>
        <xdr:cNvPr id="183803" name="Picture 35" descr="BD21298_">
          <a:extLst>
            <a:ext uri="{FF2B5EF4-FFF2-40B4-BE49-F238E27FC236}">
              <a16:creationId xmlns:a16="http://schemas.microsoft.com/office/drawing/2014/main" id="{00000000-0008-0000-0100-0000FB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3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120650</xdr:colOff>
      <xdr:row>23</xdr:row>
      <xdr:rowOff>0</xdr:rowOff>
    </xdr:to>
    <xdr:pic>
      <xdr:nvPicPr>
        <xdr:cNvPr id="183804" name="Picture 36" descr="BD21298_">
          <a:extLst>
            <a:ext uri="{FF2B5EF4-FFF2-40B4-BE49-F238E27FC236}">
              <a16:creationId xmlns:a16="http://schemas.microsoft.com/office/drawing/2014/main" id="{00000000-0008-0000-0100-0000FC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8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120650</xdr:colOff>
      <xdr:row>24</xdr:row>
      <xdr:rowOff>6351</xdr:rowOff>
    </xdr:to>
    <xdr:pic>
      <xdr:nvPicPr>
        <xdr:cNvPr id="183805" name="Picture 37" descr="BD21298_">
          <a:extLst>
            <a:ext uri="{FF2B5EF4-FFF2-40B4-BE49-F238E27FC236}">
              <a16:creationId xmlns:a16="http://schemas.microsoft.com/office/drawing/2014/main" id="{00000000-0008-0000-0100-0000FD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41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120650</xdr:colOff>
      <xdr:row>24</xdr:row>
      <xdr:rowOff>152400</xdr:rowOff>
    </xdr:to>
    <xdr:pic>
      <xdr:nvPicPr>
        <xdr:cNvPr id="183806" name="Picture 38" descr="BD21298_">
          <a:extLst>
            <a:ext uri="{FF2B5EF4-FFF2-40B4-BE49-F238E27FC236}">
              <a16:creationId xmlns:a16="http://schemas.microsoft.com/office/drawing/2014/main" id="{00000000-0008-0000-0100-0000FE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9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120650</xdr:colOff>
      <xdr:row>26</xdr:row>
      <xdr:rowOff>0</xdr:rowOff>
    </xdr:to>
    <xdr:pic>
      <xdr:nvPicPr>
        <xdr:cNvPr id="183807" name="Picture 39" descr="BD21298_">
          <a:extLst>
            <a:ext uri="{FF2B5EF4-FFF2-40B4-BE49-F238E27FC236}">
              <a16:creationId xmlns:a16="http://schemas.microsoft.com/office/drawing/2014/main" id="{00000000-0008-0000-0100-0000FFC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46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120650</xdr:colOff>
      <xdr:row>27</xdr:row>
      <xdr:rowOff>9525</xdr:rowOff>
    </xdr:to>
    <xdr:pic>
      <xdr:nvPicPr>
        <xdr:cNvPr id="183808" name="Picture 40" descr="BD21298_">
          <a:extLst>
            <a:ext uri="{FF2B5EF4-FFF2-40B4-BE49-F238E27FC236}">
              <a16:creationId xmlns:a16="http://schemas.microsoft.com/office/drawing/2014/main" id="{00000000-0008-0000-0100-000000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99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120650</xdr:colOff>
      <xdr:row>28</xdr:row>
      <xdr:rowOff>6350</xdr:rowOff>
    </xdr:to>
    <xdr:pic>
      <xdr:nvPicPr>
        <xdr:cNvPr id="183809" name="Picture 41" descr="BD21298_">
          <a:extLst>
            <a:ext uri="{FF2B5EF4-FFF2-40B4-BE49-F238E27FC236}">
              <a16:creationId xmlns:a16="http://schemas.microsoft.com/office/drawing/2014/main" id="{00000000-0008-0000-0100-000001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51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120650</xdr:colOff>
      <xdr:row>29</xdr:row>
      <xdr:rowOff>9524</xdr:rowOff>
    </xdr:to>
    <xdr:pic>
      <xdr:nvPicPr>
        <xdr:cNvPr id="183810" name="Picture 42" descr="BD21298_">
          <a:extLst>
            <a:ext uri="{FF2B5EF4-FFF2-40B4-BE49-F238E27FC236}">
              <a16:creationId xmlns:a16="http://schemas.microsoft.com/office/drawing/2014/main" id="{00000000-0008-0000-0100-000002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803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120650</xdr:colOff>
      <xdr:row>30</xdr:row>
      <xdr:rowOff>1</xdr:rowOff>
    </xdr:to>
    <xdr:pic>
      <xdr:nvPicPr>
        <xdr:cNvPr id="183811" name="Picture 43" descr="BD21298_">
          <a:extLst>
            <a:ext uri="{FF2B5EF4-FFF2-40B4-BE49-F238E27FC236}">
              <a16:creationId xmlns:a16="http://schemas.microsoft.com/office/drawing/2014/main" id="{00000000-0008-0000-0100-000003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56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120650</xdr:colOff>
      <xdr:row>31</xdr:row>
      <xdr:rowOff>6350</xdr:rowOff>
    </xdr:to>
    <xdr:pic>
      <xdr:nvPicPr>
        <xdr:cNvPr id="183812" name="Picture 44" descr="BD21298_">
          <a:extLst>
            <a:ext uri="{FF2B5EF4-FFF2-40B4-BE49-F238E27FC236}">
              <a16:creationId xmlns:a16="http://schemas.microsoft.com/office/drawing/2014/main" id="{00000000-0008-0000-0100-000004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108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120650</xdr:colOff>
      <xdr:row>32</xdr:row>
      <xdr:rowOff>9524</xdr:rowOff>
    </xdr:to>
    <xdr:pic>
      <xdr:nvPicPr>
        <xdr:cNvPr id="183813" name="Picture 45" descr="BD21298_">
          <a:extLst>
            <a:ext uri="{FF2B5EF4-FFF2-40B4-BE49-F238E27FC236}">
              <a16:creationId xmlns:a16="http://schemas.microsoft.com/office/drawing/2014/main" id="{00000000-0008-0000-0100-000005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61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120650</xdr:colOff>
      <xdr:row>33</xdr:row>
      <xdr:rowOff>0</xdr:rowOff>
    </xdr:to>
    <xdr:pic>
      <xdr:nvPicPr>
        <xdr:cNvPr id="183814" name="Picture 46" descr="BD21298_">
          <a:extLst>
            <a:ext uri="{FF2B5EF4-FFF2-40B4-BE49-F238E27FC236}">
              <a16:creationId xmlns:a16="http://schemas.microsoft.com/office/drawing/2014/main" id="{00000000-0008-0000-0100-000006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13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120650</xdr:colOff>
      <xdr:row>34</xdr:row>
      <xdr:rowOff>6351</xdr:rowOff>
    </xdr:to>
    <xdr:pic>
      <xdr:nvPicPr>
        <xdr:cNvPr id="183815" name="Picture 47" descr="BD21298_">
          <a:extLst>
            <a:ext uri="{FF2B5EF4-FFF2-40B4-BE49-F238E27FC236}">
              <a16:creationId xmlns:a16="http://schemas.microsoft.com/office/drawing/2014/main" id="{00000000-0008-0000-0100-000007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65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120650</xdr:colOff>
      <xdr:row>35</xdr:row>
      <xdr:rowOff>9524</xdr:rowOff>
    </xdr:to>
    <xdr:pic>
      <xdr:nvPicPr>
        <xdr:cNvPr id="183816" name="Picture 48" descr="BD21298_">
          <a:extLst>
            <a:ext uri="{FF2B5EF4-FFF2-40B4-BE49-F238E27FC236}">
              <a16:creationId xmlns:a16="http://schemas.microsoft.com/office/drawing/2014/main" id="{00000000-0008-0000-0100-000008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1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120650</xdr:colOff>
      <xdr:row>36</xdr:row>
      <xdr:rowOff>0</xdr:rowOff>
    </xdr:to>
    <xdr:pic>
      <xdr:nvPicPr>
        <xdr:cNvPr id="183817" name="Picture 49" descr="BD21298_">
          <a:extLst>
            <a:ext uri="{FF2B5EF4-FFF2-40B4-BE49-F238E27FC236}">
              <a16:creationId xmlns:a16="http://schemas.microsoft.com/office/drawing/2014/main" id="{00000000-0008-0000-0100-000009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7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120650</xdr:colOff>
      <xdr:row>37</xdr:row>
      <xdr:rowOff>6351</xdr:rowOff>
    </xdr:to>
    <xdr:pic>
      <xdr:nvPicPr>
        <xdr:cNvPr id="183818" name="Picture 50" descr="BD21298_">
          <a:extLst>
            <a:ext uri="{FF2B5EF4-FFF2-40B4-BE49-F238E27FC236}">
              <a16:creationId xmlns:a16="http://schemas.microsoft.com/office/drawing/2014/main" id="{00000000-0008-0000-0100-00000A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2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120650</xdr:colOff>
      <xdr:row>37</xdr:row>
      <xdr:rowOff>152400</xdr:rowOff>
    </xdr:to>
    <xdr:pic>
      <xdr:nvPicPr>
        <xdr:cNvPr id="183819" name="Picture 51" descr="BD21298_">
          <a:extLst>
            <a:ext uri="{FF2B5EF4-FFF2-40B4-BE49-F238E27FC236}">
              <a16:creationId xmlns:a16="http://schemas.microsoft.com/office/drawing/2014/main" id="{00000000-0008-0000-0100-00000B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7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120650</xdr:colOff>
      <xdr:row>39</xdr:row>
      <xdr:rowOff>0</xdr:rowOff>
    </xdr:to>
    <xdr:pic>
      <xdr:nvPicPr>
        <xdr:cNvPr id="183820" name="Picture 52" descr="BD21298_">
          <a:extLst>
            <a:ext uri="{FF2B5EF4-FFF2-40B4-BE49-F238E27FC236}">
              <a16:creationId xmlns:a16="http://schemas.microsoft.com/office/drawing/2014/main" id="{00000000-0008-0000-0100-00000C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2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120650</xdr:colOff>
      <xdr:row>40</xdr:row>
      <xdr:rowOff>9525</xdr:rowOff>
    </xdr:to>
    <xdr:pic>
      <xdr:nvPicPr>
        <xdr:cNvPr id="183821" name="Picture 53" descr="BD21298_">
          <a:extLst>
            <a:ext uri="{FF2B5EF4-FFF2-40B4-BE49-F238E27FC236}">
              <a16:creationId xmlns:a16="http://schemas.microsoft.com/office/drawing/2014/main" id="{00000000-0008-0000-0100-00000D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8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120650</xdr:colOff>
      <xdr:row>41</xdr:row>
      <xdr:rowOff>6350</xdr:rowOff>
    </xdr:to>
    <xdr:pic>
      <xdr:nvPicPr>
        <xdr:cNvPr id="183822" name="Picture 54" descr="BD21298_">
          <a:extLst>
            <a:ext uri="{FF2B5EF4-FFF2-40B4-BE49-F238E27FC236}">
              <a16:creationId xmlns:a16="http://schemas.microsoft.com/office/drawing/2014/main" id="{00000000-0008-0000-0100-00000E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3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120650</xdr:colOff>
      <xdr:row>42</xdr:row>
      <xdr:rowOff>9524</xdr:rowOff>
    </xdr:to>
    <xdr:pic>
      <xdr:nvPicPr>
        <xdr:cNvPr id="183823" name="Picture 55" descr="BD21298_">
          <a:extLst>
            <a:ext uri="{FF2B5EF4-FFF2-40B4-BE49-F238E27FC236}">
              <a16:creationId xmlns:a16="http://schemas.microsoft.com/office/drawing/2014/main" id="{00000000-0008-0000-0100-00000F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8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120650</xdr:colOff>
      <xdr:row>43</xdr:row>
      <xdr:rowOff>1</xdr:rowOff>
    </xdr:to>
    <xdr:pic>
      <xdr:nvPicPr>
        <xdr:cNvPr id="183824" name="Picture 56" descr="BD21298_">
          <a:extLst>
            <a:ext uri="{FF2B5EF4-FFF2-40B4-BE49-F238E27FC236}">
              <a16:creationId xmlns:a16="http://schemas.microsoft.com/office/drawing/2014/main" id="{00000000-0008-0000-0100-000010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3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120650</xdr:colOff>
      <xdr:row>44</xdr:row>
      <xdr:rowOff>6350</xdr:rowOff>
    </xdr:to>
    <xdr:pic>
      <xdr:nvPicPr>
        <xdr:cNvPr id="183825" name="Picture 57" descr="BD21298_">
          <a:extLst>
            <a:ext uri="{FF2B5EF4-FFF2-40B4-BE49-F238E27FC236}">
              <a16:creationId xmlns:a16="http://schemas.microsoft.com/office/drawing/2014/main" id="{00000000-0008-0000-0100-000011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8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120650</xdr:colOff>
      <xdr:row>45</xdr:row>
      <xdr:rowOff>9524</xdr:rowOff>
    </xdr:to>
    <xdr:pic>
      <xdr:nvPicPr>
        <xdr:cNvPr id="183826" name="Picture 58" descr="BD21298_">
          <a:extLst>
            <a:ext uri="{FF2B5EF4-FFF2-40B4-BE49-F238E27FC236}">
              <a16:creationId xmlns:a16="http://schemas.microsoft.com/office/drawing/2014/main" id="{00000000-0008-0000-0100-000012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4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120650</xdr:colOff>
      <xdr:row>46</xdr:row>
      <xdr:rowOff>0</xdr:rowOff>
    </xdr:to>
    <xdr:pic>
      <xdr:nvPicPr>
        <xdr:cNvPr id="183827" name="Picture 59" descr="BD21298_">
          <a:extLst>
            <a:ext uri="{FF2B5EF4-FFF2-40B4-BE49-F238E27FC236}">
              <a16:creationId xmlns:a16="http://schemas.microsoft.com/office/drawing/2014/main" id="{00000000-0008-0000-0100-000013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9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120650</xdr:colOff>
      <xdr:row>47</xdr:row>
      <xdr:rowOff>6351</xdr:rowOff>
    </xdr:to>
    <xdr:pic>
      <xdr:nvPicPr>
        <xdr:cNvPr id="183828" name="Picture 60" descr="BD21298_">
          <a:extLst>
            <a:ext uri="{FF2B5EF4-FFF2-40B4-BE49-F238E27FC236}">
              <a16:creationId xmlns:a16="http://schemas.microsoft.com/office/drawing/2014/main" id="{00000000-0008-0000-0100-000014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4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120650</xdr:colOff>
      <xdr:row>47</xdr:row>
      <xdr:rowOff>152400</xdr:rowOff>
    </xdr:to>
    <xdr:pic>
      <xdr:nvPicPr>
        <xdr:cNvPr id="183829" name="Picture 61" descr="BD21298_">
          <a:extLst>
            <a:ext uri="{FF2B5EF4-FFF2-40B4-BE49-F238E27FC236}">
              <a16:creationId xmlns:a16="http://schemas.microsoft.com/office/drawing/2014/main" id="{00000000-0008-0000-0100-000015CE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9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495300</xdr:colOff>
      <xdr:row>1</xdr:row>
      <xdr:rowOff>25400</xdr:rowOff>
    </xdr:from>
    <xdr:to>
      <xdr:col>0</xdr:col>
      <xdr:colOff>1549400</xdr:colOff>
      <xdr:row>4</xdr:row>
      <xdr:rowOff>342900</xdr:rowOff>
    </xdr:to>
    <xdr:pic>
      <xdr:nvPicPr>
        <xdr:cNvPr id="185269" name="Picture 9" descr="LRCM">
          <a:extLst>
            <a:ext uri="{FF2B5EF4-FFF2-40B4-BE49-F238E27FC236}">
              <a16:creationId xmlns:a16="http://schemas.microsoft.com/office/drawing/2014/main" id="{00000000-0008-0000-0200-0000B5D3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77800"/>
          <a:ext cx="1054100" cy="889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85270" name="Picture 22" descr="BD21298_">
          <a:extLst>
            <a:ext uri="{FF2B5EF4-FFF2-40B4-BE49-F238E27FC236}">
              <a16:creationId xmlns:a16="http://schemas.microsoft.com/office/drawing/2014/main" id="{00000000-0008-0000-0200-0000B6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85271" name="Picture 23" descr="BD21298_">
          <a:extLst>
            <a:ext uri="{FF2B5EF4-FFF2-40B4-BE49-F238E27FC236}">
              <a16:creationId xmlns:a16="http://schemas.microsoft.com/office/drawing/2014/main" id="{00000000-0008-0000-0200-0000B7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85272" name="Picture 24" descr="BD21298_">
          <a:extLst>
            <a:ext uri="{FF2B5EF4-FFF2-40B4-BE49-F238E27FC236}">
              <a16:creationId xmlns:a16="http://schemas.microsoft.com/office/drawing/2014/main" id="{00000000-0008-0000-0200-0000B8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85273" name="Picture 25" descr="BD21298_">
          <a:extLst>
            <a:ext uri="{FF2B5EF4-FFF2-40B4-BE49-F238E27FC236}">
              <a16:creationId xmlns:a16="http://schemas.microsoft.com/office/drawing/2014/main" id="{00000000-0008-0000-0200-0000B9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1</xdr:rowOff>
    </xdr:to>
    <xdr:pic>
      <xdr:nvPicPr>
        <xdr:cNvPr id="185274" name="Picture 26" descr="BD21298_">
          <a:extLst>
            <a:ext uri="{FF2B5EF4-FFF2-40B4-BE49-F238E27FC236}">
              <a16:creationId xmlns:a16="http://schemas.microsoft.com/office/drawing/2014/main" id="{00000000-0008-0000-0200-0000BA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85275" name="Picture 27" descr="BD21298_">
          <a:extLst>
            <a:ext uri="{FF2B5EF4-FFF2-40B4-BE49-F238E27FC236}">
              <a16:creationId xmlns:a16="http://schemas.microsoft.com/office/drawing/2014/main" id="{00000000-0008-0000-0200-0000BB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152400</xdr:rowOff>
    </xdr:to>
    <xdr:pic>
      <xdr:nvPicPr>
        <xdr:cNvPr id="185276" name="Picture 28" descr="BD21298_">
          <a:extLst>
            <a:ext uri="{FF2B5EF4-FFF2-40B4-BE49-F238E27FC236}">
              <a16:creationId xmlns:a16="http://schemas.microsoft.com/office/drawing/2014/main" id="{00000000-0008-0000-0200-0000BC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7326</xdr:rowOff>
    </xdr:to>
    <xdr:pic>
      <xdr:nvPicPr>
        <xdr:cNvPr id="185277" name="Picture 29" descr="BD21298_">
          <a:extLst>
            <a:ext uri="{FF2B5EF4-FFF2-40B4-BE49-F238E27FC236}">
              <a16:creationId xmlns:a16="http://schemas.microsoft.com/office/drawing/2014/main" id="{00000000-0008-0000-0200-0000BD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3175</xdr:rowOff>
    </xdr:to>
    <xdr:pic>
      <xdr:nvPicPr>
        <xdr:cNvPr id="185278" name="Picture 30" descr="BD21298_">
          <a:extLst>
            <a:ext uri="{FF2B5EF4-FFF2-40B4-BE49-F238E27FC236}">
              <a16:creationId xmlns:a16="http://schemas.microsoft.com/office/drawing/2014/main" id="{00000000-0008-0000-0200-0000BE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18</xdr:row>
      <xdr:rowOff>0</xdr:rowOff>
    </xdr:to>
    <xdr:pic>
      <xdr:nvPicPr>
        <xdr:cNvPr id="185279" name="Picture 31" descr="BD21298_">
          <a:extLst>
            <a:ext uri="{FF2B5EF4-FFF2-40B4-BE49-F238E27FC236}">
              <a16:creationId xmlns:a16="http://schemas.microsoft.com/office/drawing/2014/main" id="{00000000-0008-0000-0200-0000BF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18</xdr:row>
      <xdr:rowOff>161192</xdr:rowOff>
    </xdr:to>
    <xdr:pic>
      <xdr:nvPicPr>
        <xdr:cNvPr id="185280" name="Picture 32" descr="BD21298_">
          <a:extLst>
            <a:ext uri="{FF2B5EF4-FFF2-40B4-BE49-F238E27FC236}">
              <a16:creationId xmlns:a16="http://schemas.microsoft.com/office/drawing/2014/main" id="{00000000-0008-0000-0200-0000C0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1</xdr:rowOff>
    </xdr:to>
    <xdr:pic>
      <xdr:nvPicPr>
        <xdr:cNvPr id="185281" name="Picture 33" descr="BD21298_">
          <a:extLst>
            <a:ext uri="{FF2B5EF4-FFF2-40B4-BE49-F238E27FC236}">
              <a16:creationId xmlns:a16="http://schemas.microsoft.com/office/drawing/2014/main" id="{00000000-0008-0000-0200-0000C1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0</xdr:rowOff>
    </xdr:to>
    <xdr:pic>
      <xdr:nvPicPr>
        <xdr:cNvPr id="185282" name="Picture 34" descr="BD21298_">
          <a:extLst>
            <a:ext uri="{FF2B5EF4-FFF2-40B4-BE49-F238E27FC236}">
              <a16:creationId xmlns:a16="http://schemas.microsoft.com/office/drawing/2014/main" id="{00000000-0008-0000-0200-0000C2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85283" name="Picture 35" descr="BD21298_">
          <a:extLst>
            <a:ext uri="{FF2B5EF4-FFF2-40B4-BE49-F238E27FC236}">
              <a16:creationId xmlns:a16="http://schemas.microsoft.com/office/drawing/2014/main" id="{00000000-0008-0000-0200-0000C3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0</xdr:rowOff>
    </xdr:to>
    <xdr:pic>
      <xdr:nvPicPr>
        <xdr:cNvPr id="185284" name="Picture 36" descr="BD21298_">
          <a:extLst>
            <a:ext uri="{FF2B5EF4-FFF2-40B4-BE49-F238E27FC236}">
              <a16:creationId xmlns:a16="http://schemas.microsoft.com/office/drawing/2014/main" id="{00000000-0008-0000-0200-0000C4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1</xdr:rowOff>
    </xdr:to>
    <xdr:pic>
      <xdr:nvPicPr>
        <xdr:cNvPr id="185285" name="Picture 37" descr="BD21298_">
          <a:extLst>
            <a:ext uri="{FF2B5EF4-FFF2-40B4-BE49-F238E27FC236}">
              <a16:creationId xmlns:a16="http://schemas.microsoft.com/office/drawing/2014/main" id="{00000000-0008-0000-0200-0000C5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85286" name="Picture 38" descr="BD21298_">
          <a:extLst>
            <a:ext uri="{FF2B5EF4-FFF2-40B4-BE49-F238E27FC236}">
              <a16:creationId xmlns:a16="http://schemas.microsoft.com/office/drawing/2014/main" id="{00000000-0008-0000-0200-0000C6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0</xdr:rowOff>
    </xdr:to>
    <xdr:pic>
      <xdr:nvPicPr>
        <xdr:cNvPr id="185287" name="Picture 39" descr="BD21298_">
          <a:extLst>
            <a:ext uri="{FF2B5EF4-FFF2-40B4-BE49-F238E27FC236}">
              <a16:creationId xmlns:a16="http://schemas.microsoft.com/office/drawing/2014/main" id="{00000000-0008-0000-0200-0000C7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85288" name="Picture 40" descr="BD21298_">
          <a:extLst>
            <a:ext uri="{FF2B5EF4-FFF2-40B4-BE49-F238E27FC236}">
              <a16:creationId xmlns:a16="http://schemas.microsoft.com/office/drawing/2014/main" id="{00000000-0008-0000-0200-0000C8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152400</xdr:rowOff>
    </xdr:to>
    <xdr:pic>
      <xdr:nvPicPr>
        <xdr:cNvPr id="185289" name="Picture 41" descr="BD21298_">
          <a:extLst>
            <a:ext uri="{FF2B5EF4-FFF2-40B4-BE49-F238E27FC236}">
              <a16:creationId xmlns:a16="http://schemas.microsoft.com/office/drawing/2014/main" id="{00000000-0008-0000-0200-0000C9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7326</xdr:rowOff>
    </xdr:to>
    <xdr:pic>
      <xdr:nvPicPr>
        <xdr:cNvPr id="185290" name="Picture 42" descr="BD21298_">
          <a:extLst>
            <a:ext uri="{FF2B5EF4-FFF2-40B4-BE49-F238E27FC236}">
              <a16:creationId xmlns:a16="http://schemas.microsoft.com/office/drawing/2014/main" id="{00000000-0008-0000-0200-0000CA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3175</xdr:rowOff>
    </xdr:to>
    <xdr:pic>
      <xdr:nvPicPr>
        <xdr:cNvPr id="185291" name="Picture 43" descr="BD21298_">
          <a:extLst>
            <a:ext uri="{FF2B5EF4-FFF2-40B4-BE49-F238E27FC236}">
              <a16:creationId xmlns:a16="http://schemas.microsoft.com/office/drawing/2014/main" id="{00000000-0008-0000-0200-0000CB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31</xdr:row>
      <xdr:rowOff>0</xdr:rowOff>
    </xdr:to>
    <xdr:pic>
      <xdr:nvPicPr>
        <xdr:cNvPr id="185292" name="Picture 44" descr="BD21298_">
          <a:extLst>
            <a:ext uri="{FF2B5EF4-FFF2-40B4-BE49-F238E27FC236}">
              <a16:creationId xmlns:a16="http://schemas.microsoft.com/office/drawing/2014/main" id="{00000000-0008-0000-0200-0000CC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31</xdr:row>
      <xdr:rowOff>161192</xdr:rowOff>
    </xdr:to>
    <xdr:pic>
      <xdr:nvPicPr>
        <xdr:cNvPr id="185293" name="Picture 45" descr="BD21298_">
          <a:extLst>
            <a:ext uri="{FF2B5EF4-FFF2-40B4-BE49-F238E27FC236}">
              <a16:creationId xmlns:a16="http://schemas.microsoft.com/office/drawing/2014/main" id="{00000000-0008-0000-0200-0000CD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1</xdr:rowOff>
    </xdr:to>
    <xdr:pic>
      <xdr:nvPicPr>
        <xdr:cNvPr id="185294" name="Picture 46" descr="BD21298_">
          <a:extLst>
            <a:ext uri="{FF2B5EF4-FFF2-40B4-BE49-F238E27FC236}">
              <a16:creationId xmlns:a16="http://schemas.microsoft.com/office/drawing/2014/main" id="{00000000-0008-0000-0200-0000CE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85295" name="Picture 47" descr="BD21298_">
          <a:extLst>
            <a:ext uri="{FF2B5EF4-FFF2-40B4-BE49-F238E27FC236}">
              <a16:creationId xmlns:a16="http://schemas.microsoft.com/office/drawing/2014/main" id="{00000000-0008-0000-0200-0000CF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85296" name="Picture 48" descr="BD21298_">
          <a:extLst>
            <a:ext uri="{FF2B5EF4-FFF2-40B4-BE49-F238E27FC236}">
              <a16:creationId xmlns:a16="http://schemas.microsoft.com/office/drawing/2014/main" id="{00000000-0008-0000-0200-0000D0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0</xdr:rowOff>
    </xdr:to>
    <xdr:pic>
      <xdr:nvPicPr>
        <xdr:cNvPr id="185297" name="Picture 49" descr="BD21298_">
          <a:extLst>
            <a:ext uri="{FF2B5EF4-FFF2-40B4-BE49-F238E27FC236}">
              <a16:creationId xmlns:a16="http://schemas.microsoft.com/office/drawing/2014/main" id="{00000000-0008-0000-0200-0000D1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1</xdr:rowOff>
    </xdr:to>
    <xdr:pic>
      <xdr:nvPicPr>
        <xdr:cNvPr id="185298" name="Picture 50" descr="BD21298_">
          <a:extLst>
            <a:ext uri="{FF2B5EF4-FFF2-40B4-BE49-F238E27FC236}">
              <a16:creationId xmlns:a16="http://schemas.microsoft.com/office/drawing/2014/main" id="{00000000-0008-0000-0200-0000D2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85299" name="Picture 51" descr="BD21298_">
          <a:extLst>
            <a:ext uri="{FF2B5EF4-FFF2-40B4-BE49-F238E27FC236}">
              <a16:creationId xmlns:a16="http://schemas.microsoft.com/office/drawing/2014/main" id="{00000000-0008-0000-0200-0000D3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0</xdr:rowOff>
    </xdr:to>
    <xdr:pic>
      <xdr:nvPicPr>
        <xdr:cNvPr id="185300" name="Picture 52" descr="BD21298_">
          <a:extLst>
            <a:ext uri="{FF2B5EF4-FFF2-40B4-BE49-F238E27FC236}">
              <a16:creationId xmlns:a16="http://schemas.microsoft.com/office/drawing/2014/main" id="{00000000-0008-0000-0200-0000D4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85301" name="Picture 53" descr="BD21298_">
          <a:extLst>
            <a:ext uri="{FF2B5EF4-FFF2-40B4-BE49-F238E27FC236}">
              <a16:creationId xmlns:a16="http://schemas.microsoft.com/office/drawing/2014/main" id="{00000000-0008-0000-0200-0000D5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152400</xdr:rowOff>
    </xdr:to>
    <xdr:pic>
      <xdr:nvPicPr>
        <xdr:cNvPr id="185302" name="Picture 54" descr="BD21298_">
          <a:extLst>
            <a:ext uri="{FF2B5EF4-FFF2-40B4-BE49-F238E27FC236}">
              <a16:creationId xmlns:a16="http://schemas.microsoft.com/office/drawing/2014/main" id="{00000000-0008-0000-0200-0000D6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7326</xdr:rowOff>
    </xdr:to>
    <xdr:pic>
      <xdr:nvPicPr>
        <xdr:cNvPr id="185303" name="Picture 55" descr="BD21298_">
          <a:extLst>
            <a:ext uri="{FF2B5EF4-FFF2-40B4-BE49-F238E27FC236}">
              <a16:creationId xmlns:a16="http://schemas.microsoft.com/office/drawing/2014/main" id="{00000000-0008-0000-0200-0000D7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3175</xdr:rowOff>
    </xdr:to>
    <xdr:pic>
      <xdr:nvPicPr>
        <xdr:cNvPr id="185304" name="Picture 56" descr="BD21298_">
          <a:extLst>
            <a:ext uri="{FF2B5EF4-FFF2-40B4-BE49-F238E27FC236}">
              <a16:creationId xmlns:a16="http://schemas.microsoft.com/office/drawing/2014/main" id="{00000000-0008-0000-0200-0000D8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44</xdr:row>
      <xdr:rowOff>0</xdr:rowOff>
    </xdr:to>
    <xdr:pic>
      <xdr:nvPicPr>
        <xdr:cNvPr id="185305" name="Picture 57" descr="BD21298_">
          <a:extLst>
            <a:ext uri="{FF2B5EF4-FFF2-40B4-BE49-F238E27FC236}">
              <a16:creationId xmlns:a16="http://schemas.microsoft.com/office/drawing/2014/main" id="{00000000-0008-0000-0200-0000D9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44</xdr:row>
      <xdr:rowOff>161192</xdr:rowOff>
    </xdr:to>
    <xdr:pic>
      <xdr:nvPicPr>
        <xdr:cNvPr id="185306" name="Picture 58" descr="BD21298_">
          <a:extLst>
            <a:ext uri="{FF2B5EF4-FFF2-40B4-BE49-F238E27FC236}">
              <a16:creationId xmlns:a16="http://schemas.microsoft.com/office/drawing/2014/main" id="{00000000-0008-0000-0200-0000DA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1</xdr:rowOff>
    </xdr:to>
    <xdr:pic>
      <xdr:nvPicPr>
        <xdr:cNvPr id="185307" name="Picture 59" descr="BD21298_">
          <a:extLst>
            <a:ext uri="{FF2B5EF4-FFF2-40B4-BE49-F238E27FC236}">
              <a16:creationId xmlns:a16="http://schemas.microsoft.com/office/drawing/2014/main" id="{00000000-0008-0000-0200-0000DB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85308" name="Picture 60" descr="BD21298_">
          <a:extLst>
            <a:ext uri="{FF2B5EF4-FFF2-40B4-BE49-F238E27FC236}">
              <a16:creationId xmlns:a16="http://schemas.microsoft.com/office/drawing/2014/main" id="{00000000-0008-0000-0200-0000DC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85309" name="Picture 61" descr="BD21298_">
          <a:extLst>
            <a:ext uri="{FF2B5EF4-FFF2-40B4-BE49-F238E27FC236}">
              <a16:creationId xmlns:a16="http://schemas.microsoft.com/office/drawing/2014/main" id="{00000000-0008-0000-0200-0000DD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85310" name="Picture 22" descr="BD21298_">
          <a:extLst>
            <a:ext uri="{FF2B5EF4-FFF2-40B4-BE49-F238E27FC236}">
              <a16:creationId xmlns:a16="http://schemas.microsoft.com/office/drawing/2014/main" id="{00000000-0008-0000-0200-0000DE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85311" name="Picture 23" descr="BD21298_">
          <a:extLst>
            <a:ext uri="{FF2B5EF4-FFF2-40B4-BE49-F238E27FC236}">
              <a16:creationId xmlns:a16="http://schemas.microsoft.com/office/drawing/2014/main" id="{00000000-0008-0000-0200-0000DF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85312" name="Picture 24" descr="BD21298_">
          <a:extLst>
            <a:ext uri="{FF2B5EF4-FFF2-40B4-BE49-F238E27FC236}">
              <a16:creationId xmlns:a16="http://schemas.microsoft.com/office/drawing/2014/main" id="{00000000-0008-0000-0200-0000E0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85313" name="Picture 25" descr="BD21298_">
          <a:extLst>
            <a:ext uri="{FF2B5EF4-FFF2-40B4-BE49-F238E27FC236}">
              <a16:creationId xmlns:a16="http://schemas.microsoft.com/office/drawing/2014/main" id="{00000000-0008-0000-0200-0000E1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1</xdr:rowOff>
    </xdr:to>
    <xdr:pic>
      <xdr:nvPicPr>
        <xdr:cNvPr id="185314" name="Picture 26" descr="BD21298_">
          <a:extLst>
            <a:ext uri="{FF2B5EF4-FFF2-40B4-BE49-F238E27FC236}">
              <a16:creationId xmlns:a16="http://schemas.microsoft.com/office/drawing/2014/main" id="{00000000-0008-0000-0200-0000E2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85315" name="Picture 27" descr="BD21298_">
          <a:extLst>
            <a:ext uri="{FF2B5EF4-FFF2-40B4-BE49-F238E27FC236}">
              <a16:creationId xmlns:a16="http://schemas.microsoft.com/office/drawing/2014/main" id="{00000000-0008-0000-0200-0000E3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152400</xdr:rowOff>
    </xdr:to>
    <xdr:pic>
      <xdr:nvPicPr>
        <xdr:cNvPr id="185316" name="Picture 28" descr="BD21298_">
          <a:extLst>
            <a:ext uri="{FF2B5EF4-FFF2-40B4-BE49-F238E27FC236}">
              <a16:creationId xmlns:a16="http://schemas.microsoft.com/office/drawing/2014/main" id="{00000000-0008-0000-0200-0000E4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7326</xdr:rowOff>
    </xdr:to>
    <xdr:pic>
      <xdr:nvPicPr>
        <xdr:cNvPr id="185317" name="Picture 29" descr="BD21298_">
          <a:extLst>
            <a:ext uri="{FF2B5EF4-FFF2-40B4-BE49-F238E27FC236}">
              <a16:creationId xmlns:a16="http://schemas.microsoft.com/office/drawing/2014/main" id="{00000000-0008-0000-0200-0000E5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3175</xdr:rowOff>
    </xdr:to>
    <xdr:pic>
      <xdr:nvPicPr>
        <xdr:cNvPr id="185318" name="Picture 30" descr="BD21298_">
          <a:extLst>
            <a:ext uri="{FF2B5EF4-FFF2-40B4-BE49-F238E27FC236}">
              <a16:creationId xmlns:a16="http://schemas.microsoft.com/office/drawing/2014/main" id="{00000000-0008-0000-0200-0000E6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18</xdr:row>
      <xdr:rowOff>0</xdr:rowOff>
    </xdr:to>
    <xdr:pic>
      <xdr:nvPicPr>
        <xdr:cNvPr id="185319" name="Picture 31" descr="BD21298_">
          <a:extLst>
            <a:ext uri="{FF2B5EF4-FFF2-40B4-BE49-F238E27FC236}">
              <a16:creationId xmlns:a16="http://schemas.microsoft.com/office/drawing/2014/main" id="{00000000-0008-0000-0200-0000E7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18</xdr:row>
      <xdr:rowOff>161192</xdr:rowOff>
    </xdr:to>
    <xdr:pic>
      <xdr:nvPicPr>
        <xdr:cNvPr id="185320" name="Picture 32" descr="BD21298_">
          <a:extLst>
            <a:ext uri="{FF2B5EF4-FFF2-40B4-BE49-F238E27FC236}">
              <a16:creationId xmlns:a16="http://schemas.microsoft.com/office/drawing/2014/main" id="{00000000-0008-0000-0200-0000E8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1</xdr:rowOff>
    </xdr:to>
    <xdr:pic>
      <xdr:nvPicPr>
        <xdr:cNvPr id="185321" name="Picture 33" descr="BD21298_">
          <a:extLst>
            <a:ext uri="{FF2B5EF4-FFF2-40B4-BE49-F238E27FC236}">
              <a16:creationId xmlns:a16="http://schemas.microsoft.com/office/drawing/2014/main" id="{00000000-0008-0000-0200-0000E9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20</xdr:row>
      <xdr:rowOff>38100</xdr:rowOff>
    </xdr:from>
    <xdr:to>
      <xdr:col>80</xdr:col>
      <xdr:colOff>123825</xdr:colOff>
      <xdr:row>21</xdr:row>
      <xdr:rowOff>0</xdr:rowOff>
    </xdr:to>
    <xdr:pic>
      <xdr:nvPicPr>
        <xdr:cNvPr id="185322" name="Picture 34" descr="BD21298_">
          <a:extLst>
            <a:ext uri="{FF2B5EF4-FFF2-40B4-BE49-F238E27FC236}">
              <a16:creationId xmlns:a16="http://schemas.microsoft.com/office/drawing/2014/main" id="{00000000-0008-0000-0200-0000EA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85323" name="Picture 35" descr="BD21298_">
          <a:extLst>
            <a:ext uri="{FF2B5EF4-FFF2-40B4-BE49-F238E27FC236}">
              <a16:creationId xmlns:a16="http://schemas.microsoft.com/office/drawing/2014/main" id="{00000000-0008-0000-0200-0000EB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0</xdr:rowOff>
    </xdr:to>
    <xdr:pic>
      <xdr:nvPicPr>
        <xdr:cNvPr id="185324" name="Picture 36" descr="BD21298_">
          <a:extLst>
            <a:ext uri="{FF2B5EF4-FFF2-40B4-BE49-F238E27FC236}">
              <a16:creationId xmlns:a16="http://schemas.microsoft.com/office/drawing/2014/main" id="{00000000-0008-0000-0200-0000EC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1</xdr:rowOff>
    </xdr:to>
    <xdr:pic>
      <xdr:nvPicPr>
        <xdr:cNvPr id="185325" name="Picture 37" descr="BD21298_">
          <a:extLst>
            <a:ext uri="{FF2B5EF4-FFF2-40B4-BE49-F238E27FC236}">
              <a16:creationId xmlns:a16="http://schemas.microsoft.com/office/drawing/2014/main" id="{00000000-0008-0000-0200-0000ED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85326" name="Picture 38" descr="BD21298_">
          <a:extLst>
            <a:ext uri="{FF2B5EF4-FFF2-40B4-BE49-F238E27FC236}">
              <a16:creationId xmlns:a16="http://schemas.microsoft.com/office/drawing/2014/main" id="{00000000-0008-0000-0200-0000EE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0</xdr:rowOff>
    </xdr:to>
    <xdr:pic>
      <xdr:nvPicPr>
        <xdr:cNvPr id="185327" name="Picture 39" descr="BD21298_">
          <a:extLst>
            <a:ext uri="{FF2B5EF4-FFF2-40B4-BE49-F238E27FC236}">
              <a16:creationId xmlns:a16="http://schemas.microsoft.com/office/drawing/2014/main" id="{00000000-0008-0000-0200-0000EF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85328" name="Picture 40" descr="BD21298_">
          <a:extLst>
            <a:ext uri="{FF2B5EF4-FFF2-40B4-BE49-F238E27FC236}">
              <a16:creationId xmlns:a16="http://schemas.microsoft.com/office/drawing/2014/main" id="{00000000-0008-0000-0200-0000F0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152400</xdr:rowOff>
    </xdr:to>
    <xdr:pic>
      <xdr:nvPicPr>
        <xdr:cNvPr id="185329" name="Picture 41" descr="BD21298_">
          <a:extLst>
            <a:ext uri="{FF2B5EF4-FFF2-40B4-BE49-F238E27FC236}">
              <a16:creationId xmlns:a16="http://schemas.microsoft.com/office/drawing/2014/main" id="{00000000-0008-0000-0200-0000F1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7326</xdr:rowOff>
    </xdr:to>
    <xdr:pic>
      <xdr:nvPicPr>
        <xdr:cNvPr id="185330" name="Picture 42" descr="BD21298_">
          <a:extLst>
            <a:ext uri="{FF2B5EF4-FFF2-40B4-BE49-F238E27FC236}">
              <a16:creationId xmlns:a16="http://schemas.microsoft.com/office/drawing/2014/main" id="{00000000-0008-0000-0200-0000F2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3175</xdr:rowOff>
    </xdr:to>
    <xdr:pic>
      <xdr:nvPicPr>
        <xdr:cNvPr id="185331" name="Picture 43" descr="BD21298_">
          <a:extLst>
            <a:ext uri="{FF2B5EF4-FFF2-40B4-BE49-F238E27FC236}">
              <a16:creationId xmlns:a16="http://schemas.microsoft.com/office/drawing/2014/main" id="{00000000-0008-0000-0200-0000F3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31</xdr:row>
      <xdr:rowOff>0</xdr:rowOff>
    </xdr:to>
    <xdr:pic>
      <xdr:nvPicPr>
        <xdr:cNvPr id="185332" name="Picture 44" descr="BD21298_">
          <a:extLst>
            <a:ext uri="{FF2B5EF4-FFF2-40B4-BE49-F238E27FC236}">
              <a16:creationId xmlns:a16="http://schemas.microsoft.com/office/drawing/2014/main" id="{00000000-0008-0000-0200-0000F4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31</xdr:row>
      <xdr:rowOff>161192</xdr:rowOff>
    </xdr:to>
    <xdr:pic>
      <xdr:nvPicPr>
        <xdr:cNvPr id="185333" name="Picture 45" descr="BD21298_">
          <a:extLst>
            <a:ext uri="{FF2B5EF4-FFF2-40B4-BE49-F238E27FC236}">
              <a16:creationId xmlns:a16="http://schemas.microsoft.com/office/drawing/2014/main" id="{00000000-0008-0000-0200-0000F5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1</xdr:rowOff>
    </xdr:to>
    <xdr:pic>
      <xdr:nvPicPr>
        <xdr:cNvPr id="185334" name="Picture 46" descr="BD21298_">
          <a:extLst>
            <a:ext uri="{FF2B5EF4-FFF2-40B4-BE49-F238E27FC236}">
              <a16:creationId xmlns:a16="http://schemas.microsoft.com/office/drawing/2014/main" id="{00000000-0008-0000-0200-0000F6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85335" name="Picture 47" descr="BD21298_">
          <a:extLst>
            <a:ext uri="{FF2B5EF4-FFF2-40B4-BE49-F238E27FC236}">
              <a16:creationId xmlns:a16="http://schemas.microsoft.com/office/drawing/2014/main" id="{00000000-0008-0000-0200-0000F7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85336" name="Picture 48" descr="BD21298_">
          <a:extLst>
            <a:ext uri="{FF2B5EF4-FFF2-40B4-BE49-F238E27FC236}">
              <a16:creationId xmlns:a16="http://schemas.microsoft.com/office/drawing/2014/main" id="{00000000-0008-0000-0200-0000F8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0</xdr:rowOff>
    </xdr:to>
    <xdr:pic>
      <xdr:nvPicPr>
        <xdr:cNvPr id="185337" name="Picture 49" descr="BD21298_">
          <a:extLst>
            <a:ext uri="{FF2B5EF4-FFF2-40B4-BE49-F238E27FC236}">
              <a16:creationId xmlns:a16="http://schemas.microsoft.com/office/drawing/2014/main" id="{00000000-0008-0000-0200-0000F9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1</xdr:rowOff>
    </xdr:to>
    <xdr:pic>
      <xdr:nvPicPr>
        <xdr:cNvPr id="185338" name="Picture 50" descr="BD21298_">
          <a:extLst>
            <a:ext uri="{FF2B5EF4-FFF2-40B4-BE49-F238E27FC236}">
              <a16:creationId xmlns:a16="http://schemas.microsoft.com/office/drawing/2014/main" id="{00000000-0008-0000-0200-0000FA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85339" name="Picture 51" descr="BD21298_">
          <a:extLst>
            <a:ext uri="{FF2B5EF4-FFF2-40B4-BE49-F238E27FC236}">
              <a16:creationId xmlns:a16="http://schemas.microsoft.com/office/drawing/2014/main" id="{00000000-0008-0000-0200-0000FB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0</xdr:rowOff>
    </xdr:to>
    <xdr:pic>
      <xdr:nvPicPr>
        <xdr:cNvPr id="185340" name="Picture 52" descr="BD21298_">
          <a:extLst>
            <a:ext uri="{FF2B5EF4-FFF2-40B4-BE49-F238E27FC236}">
              <a16:creationId xmlns:a16="http://schemas.microsoft.com/office/drawing/2014/main" id="{00000000-0008-0000-0200-0000FC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85341" name="Picture 53" descr="BD21298_">
          <a:extLst>
            <a:ext uri="{FF2B5EF4-FFF2-40B4-BE49-F238E27FC236}">
              <a16:creationId xmlns:a16="http://schemas.microsoft.com/office/drawing/2014/main" id="{00000000-0008-0000-0200-0000FD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152400</xdr:rowOff>
    </xdr:to>
    <xdr:pic>
      <xdr:nvPicPr>
        <xdr:cNvPr id="185342" name="Picture 54" descr="BD21298_">
          <a:extLst>
            <a:ext uri="{FF2B5EF4-FFF2-40B4-BE49-F238E27FC236}">
              <a16:creationId xmlns:a16="http://schemas.microsoft.com/office/drawing/2014/main" id="{00000000-0008-0000-0200-0000FE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7326</xdr:rowOff>
    </xdr:to>
    <xdr:pic>
      <xdr:nvPicPr>
        <xdr:cNvPr id="185343" name="Picture 55" descr="BD21298_">
          <a:extLst>
            <a:ext uri="{FF2B5EF4-FFF2-40B4-BE49-F238E27FC236}">
              <a16:creationId xmlns:a16="http://schemas.microsoft.com/office/drawing/2014/main" id="{00000000-0008-0000-0200-0000FFD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3175</xdr:rowOff>
    </xdr:to>
    <xdr:pic>
      <xdr:nvPicPr>
        <xdr:cNvPr id="192512" name="Picture 56" descr="BD21298_">
          <a:extLst>
            <a:ext uri="{FF2B5EF4-FFF2-40B4-BE49-F238E27FC236}">
              <a16:creationId xmlns:a16="http://schemas.microsoft.com/office/drawing/2014/main" id="{00000000-0008-0000-0200-000000F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44</xdr:row>
      <xdr:rowOff>0</xdr:rowOff>
    </xdr:to>
    <xdr:pic>
      <xdr:nvPicPr>
        <xdr:cNvPr id="192513" name="Picture 57" descr="BD21298_">
          <a:extLst>
            <a:ext uri="{FF2B5EF4-FFF2-40B4-BE49-F238E27FC236}">
              <a16:creationId xmlns:a16="http://schemas.microsoft.com/office/drawing/2014/main" id="{00000000-0008-0000-0200-000001F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44</xdr:row>
      <xdr:rowOff>161192</xdr:rowOff>
    </xdr:to>
    <xdr:pic>
      <xdr:nvPicPr>
        <xdr:cNvPr id="192514" name="Picture 58" descr="BD21298_">
          <a:extLst>
            <a:ext uri="{FF2B5EF4-FFF2-40B4-BE49-F238E27FC236}">
              <a16:creationId xmlns:a16="http://schemas.microsoft.com/office/drawing/2014/main" id="{00000000-0008-0000-0200-000002F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1</xdr:rowOff>
    </xdr:to>
    <xdr:pic>
      <xdr:nvPicPr>
        <xdr:cNvPr id="192515" name="Picture 59" descr="BD21298_">
          <a:extLst>
            <a:ext uri="{FF2B5EF4-FFF2-40B4-BE49-F238E27FC236}">
              <a16:creationId xmlns:a16="http://schemas.microsoft.com/office/drawing/2014/main" id="{00000000-0008-0000-0200-000003F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92516" name="Picture 60" descr="BD21298_">
          <a:extLst>
            <a:ext uri="{FF2B5EF4-FFF2-40B4-BE49-F238E27FC236}">
              <a16:creationId xmlns:a16="http://schemas.microsoft.com/office/drawing/2014/main" id="{00000000-0008-0000-0200-000004F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2517" name="Picture 61" descr="BD21298_">
          <a:extLst>
            <a:ext uri="{FF2B5EF4-FFF2-40B4-BE49-F238E27FC236}">
              <a16:creationId xmlns:a16="http://schemas.microsoft.com/office/drawing/2014/main" id="{00000000-0008-0000-0200-000005F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495300</xdr:colOff>
      <xdr:row>1</xdr:row>
      <xdr:rowOff>25400</xdr:rowOff>
    </xdr:from>
    <xdr:to>
      <xdr:col>0</xdr:col>
      <xdr:colOff>1549400</xdr:colOff>
      <xdr:row>4</xdr:row>
      <xdr:rowOff>342900</xdr:rowOff>
    </xdr:to>
    <xdr:pic>
      <xdr:nvPicPr>
        <xdr:cNvPr id="190845" name="Picture 9" descr="LRCM">
          <a:extLst>
            <a:ext uri="{FF2B5EF4-FFF2-40B4-BE49-F238E27FC236}">
              <a16:creationId xmlns:a16="http://schemas.microsoft.com/office/drawing/2014/main" id="{00000000-0008-0000-0300-00007DE9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77800"/>
          <a:ext cx="1054100" cy="889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0846" name="Picture 22" descr="BD21298_">
          <a:extLst>
            <a:ext uri="{FF2B5EF4-FFF2-40B4-BE49-F238E27FC236}">
              <a16:creationId xmlns:a16="http://schemas.microsoft.com/office/drawing/2014/main" id="{00000000-0008-0000-0300-00007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5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0847" name="Picture 23" descr="BD21298_">
          <a:extLst>
            <a:ext uri="{FF2B5EF4-FFF2-40B4-BE49-F238E27FC236}">
              <a16:creationId xmlns:a16="http://schemas.microsoft.com/office/drawing/2014/main" id="{00000000-0008-0000-0300-00007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90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0848" name="Picture 24" descr="BD21298_">
          <a:extLst>
            <a:ext uri="{FF2B5EF4-FFF2-40B4-BE49-F238E27FC236}">
              <a16:creationId xmlns:a16="http://schemas.microsoft.com/office/drawing/2014/main" id="{00000000-0008-0000-0300-00008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6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152400</xdr:rowOff>
    </xdr:to>
    <xdr:pic>
      <xdr:nvPicPr>
        <xdr:cNvPr id="190849" name="Picture 25" descr="BD21298_">
          <a:extLst>
            <a:ext uri="{FF2B5EF4-FFF2-40B4-BE49-F238E27FC236}">
              <a16:creationId xmlns:a16="http://schemas.microsoft.com/office/drawing/2014/main" id="{00000000-0008-0000-0300-00008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1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0</xdr:rowOff>
    </xdr:to>
    <xdr:pic>
      <xdr:nvPicPr>
        <xdr:cNvPr id="190850" name="Picture 26" descr="BD21298_">
          <a:extLst>
            <a:ext uri="{FF2B5EF4-FFF2-40B4-BE49-F238E27FC236}">
              <a16:creationId xmlns:a16="http://schemas.microsoft.com/office/drawing/2014/main" id="{00000000-0008-0000-0300-00008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6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0851" name="Picture 27" descr="BD21298_">
          <a:extLst>
            <a:ext uri="{FF2B5EF4-FFF2-40B4-BE49-F238E27FC236}">
              <a16:creationId xmlns:a16="http://schemas.microsoft.com/office/drawing/2014/main" id="{00000000-0008-0000-0300-00008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1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15</xdr:row>
      <xdr:rowOff>0</xdr:rowOff>
    </xdr:to>
    <xdr:pic>
      <xdr:nvPicPr>
        <xdr:cNvPr id="190852" name="Picture 28" descr="BD21298_">
          <a:extLst>
            <a:ext uri="{FF2B5EF4-FFF2-40B4-BE49-F238E27FC236}">
              <a16:creationId xmlns:a16="http://schemas.microsoft.com/office/drawing/2014/main" id="{00000000-0008-0000-0300-00008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7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15</xdr:row>
      <xdr:rowOff>161192</xdr:rowOff>
    </xdr:to>
    <xdr:pic>
      <xdr:nvPicPr>
        <xdr:cNvPr id="190853" name="Picture 29" descr="BD21298_">
          <a:extLst>
            <a:ext uri="{FF2B5EF4-FFF2-40B4-BE49-F238E27FC236}">
              <a16:creationId xmlns:a16="http://schemas.microsoft.com/office/drawing/2014/main" id="{00000000-0008-0000-0300-00008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2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0854" name="Picture 30" descr="BD21298_">
          <a:extLst>
            <a:ext uri="{FF2B5EF4-FFF2-40B4-BE49-F238E27FC236}">
              <a16:creationId xmlns:a16="http://schemas.microsoft.com/office/drawing/2014/main" id="{00000000-0008-0000-0300-00008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7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18</xdr:row>
      <xdr:rowOff>0</xdr:rowOff>
    </xdr:to>
    <xdr:pic>
      <xdr:nvPicPr>
        <xdr:cNvPr id="190855" name="Picture 31" descr="BD21298_">
          <a:extLst>
            <a:ext uri="{FF2B5EF4-FFF2-40B4-BE49-F238E27FC236}">
              <a16:creationId xmlns:a16="http://schemas.microsoft.com/office/drawing/2014/main" id="{00000000-0008-0000-0300-00008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2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7325</xdr:rowOff>
    </xdr:to>
    <xdr:pic>
      <xdr:nvPicPr>
        <xdr:cNvPr id="190856" name="Picture 32" descr="BD21298_">
          <a:extLst>
            <a:ext uri="{FF2B5EF4-FFF2-40B4-BE49-F238E27FC236}">
              <a16:creationId xmlns:a16="http://schemas.microsoft.com/office/drawing/2014/main" id="{00000000-0008-0000-0300-00008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7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0</xdr:rowOff>
    </xdr:to>
    <xdr:pic>
      <xdr:nvPicPr>
        <xdr:cNvPr id="190857" name="Picture 33" descr="BD21298_">
          <a:extLst>
            <a:ext uri="{FF2B5EF4-FFF2-40B4-BE49-F238E27FC236}">
              <a16:creationId xmlns:a16="http://schemas.microsoft.com/office/drawing/2014/main" id="{00000000-0008-0000-0300-00008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3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1</xdr:rowOff>
    </xdr:to>
    <xdr:pic>
      <xdr:nvPicPr>
        <xdr:cNvPr id="190858" name="Picture 34" descr="BD21298_">
          <a:extLst>
            <a:ext uri="{FF2B5EF4-FFF2-40B4-BE49-F238E27FC236}">
              <a16:creationId xmlns:a16="http://schemas.microsoft.com/office/drawing/2014/main" id="{00000000-0008-0000-0300-00008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8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0859" name="Picture 35" descr="BD21298_">
          <a:extLst>
            <a:ext uri="{FF2B5EF4-FFF2-40B4-BE49-F238E27FC236}">
              <a16:creationId xmlns:a16="http://schemas.microsoft.com/office/drawing/2014/main" id="{00000000-0008-0000-0300-00008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3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0</xdr:rowOff>
    </xdr:to>
    <xdr:pic>
      <xdr:nvPicPr>
        <xdr:cNvPr id="190860" name="Picture 36" descr="BD21298_">
          <a:extLst>
            <a:ext uri="{FF2B5EF4-FFF2-40B4-BE49-F238E27FC236}">
              <a16:creationId xmlns:a16="http://schemas.microsoft.com/office/drawing/2014/main" id="{00000000-0008-0000-0300-00008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8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1</xdr:rowOff>
    </xdr:to>
    <xdr:pic>
      <xdr:nvPicPr>
        <xdr:cNvPr id="190861" name="Picture 37" descr="BD21298_">
          <a:extLst>
            <a:ext uri="{FF2B5EF4-FFF2-40B4-BE49-F238E27FC236}">
              <a16:creationId xmlns:a16="http://schemas.microsoft.com/office/drawing/2014/main" id="{00000000-0008-0000-0300-00008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41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152400</xdr:rowOff>
    </xdr:to>
    <xdr:pic>
      <xdr:nvPicPr>
        <xdr:cNvPr id="190862" name="Picture 38" descr="BD21298_">
          <a:extLst>
            <a:ext uri="{FF2B5EF4-FFF2-40B4-BE49-F238E27FC236}">
              <a16:creationId xmlns:a16="http://schemas.microsoft.com/office/drawing/2014/main" id="{00000000-0008-0000-0300-00008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9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0</xdr:rowOff>
    </xdr:to>
    <xdr:pic>
      <xdr:nvPicPr>
        <xdr:cNvPr id="190863" name="Picture 39" descr="BD21298_">
          <a:extLst>
            <a:ext uri="{FF2B5EF4-FFF2-40B4-BE49-F238E27FC236}">
              <a16:creationId xmlns:a16="http://schemas.microsoft.com/office/drawing/2014/main" id="{00000000-0008-0000-0300-00008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46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3175</xdr:rowOff>
    </xdr:to>
    <xdr:pic>
      <xdr:nvPicPr>
        <xdr:cNvPr id="190864" name="Picture 40" descr="BD21298_">
          <a:extLst>
            <a:ext uri="{FF2B5EF4-FFF2-40B4-BE49-F238E27FC236}">
              <a16:creationId xmlns:a16="http://schemas.microsoft.com/office/drawing/2014/main" id="{00000000-0008-0000-0300-00009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99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28</xdr:row>
      <xdr:rowOff>0</xdr:rowOff>
    </xdr:to>
    <xdr:pic>
      <xdr:nvPicPr>
        <xdr:cNvPr id="190865" name="Picture 41" descr="BD21298_">
          <a:extLst>
            <a:ext uri="{FF2B5EF4-FFF2-40B4-BE49-F238E27FC236}">
              <a16:creationId xmlns:a16="http://schemas.microsoft.com/office/drawing/2014/main" id="{00000000-0008-0000-0300-00009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51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28</xdr:row>
      <xdr:rowOff>161192</xdr:rowOff>
    </xdr:to>
    <xdr:pic>
      <xdr:nvPicPr>
        <xdr:cNvPr id="190866" name="Picture 42" descr="BD21298_">
          <a:extLst>
            <a:ext uri="{FF2B5EF4-FFF2-40B4-BE49-F238E27FC236}">
              <a16:creationId xmlns:a16="http://schemas.microsoft.com/office/drawing/2014/main" id="{00000000-0008-0000-0300-00009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803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0867" name="Picture 43" descr="BD21298_">
          <a:extLst>
            <a:ext uri="{FF2B5EF4-FFF2-40B4-BE49-F238E27FC236}">
              <a16:creationId xmlns:a16="http://schemas.microsoft.com/office/drawing/2014/main" id="{00000000-0008-0000-0300-00009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56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31</xdr:row>
      <xdr:rowOff>0</xdr:rowOff>
    </xdr:to>
    <xdr:pic>
      <xdr:nvPicPr>
        <xdr:cNvPr id="190868" name="Picture 44" descr="BD21298_">
          <a:extLst>
            <a:ext uri="{FF2B5EF4-FFF2-40B4-BE49-F238E27FC236}">
              <a16:creationId xmlns:a16="http://schemas.microsoft.com/office/drawing/2014/main" id="{00000000-0008-0000-0300-00009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108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7325</xdr:rowOff>
    </xdr:to>
    <xdr:pic>
      <xdr:nvPicPr>
        <xdr:cNvPr id="190869" name="Picture 45" descr="BD21298_">
          <a:extLst>
            <a:ext uri="{FF2B5EF4-FFF2-40B4-BE49-F238E27FC236}">
              <a16:creationId xmlns:a16="http://schemas.microsoft.com/office/drawing/2014/main" id="{00000000-0008-0000-0300-00009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61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0</xdr:rowOff>
    </xdr:to>
    <xdr:pic>
      <xdr:nvPicPr>
        <xdr:cNvPr id="190870" name="Picture 46" descr="BD21298_">
          <a:extLst>
            <a:ext uri="{FF2B5EF4-FFF2-40B4-BE49-F238E27FC236}">
              <a16:creationId xmlns:a16="http://schemas.microsoft.com/office/drawing/2014/main" id="{00000000-0008-0000-0300-00009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13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1</xdr:rowOff>
    </xdr:to>
    <xdr:pic>
      <xdr:nvPicPr>
        <xdr:cNvPr id="190871" name="Picture 47" descr="BD21298_">
          <a:extLst>
            <a:ext uri="{FF2B5EF4-FFF2-40B4-BE49-F238E27FC236}">
              <a16:creationId xmlns:a16="http://schemas.microsoft.com/office/drawing/2014/main" id="{00000000-0008-0000-0300-00009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65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0872" name="Picture 48" descr="BD21298_">
          <a:extLst>
            <a:ext uri="{FF2B5EF4-FFF2-40B4-BE49-F238E27FC236}">
              <a16:creationId xmlns:a16="http://schemas.microsoft.com/office/drawing/2014/main" id="{00000000-0008-0000-0300-00009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1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0</xdr:rowOff>
    </xdr:to>
    <xdr:pic>
      <xdr:nvPicPr>
        <xdr:cNvPr id="190873" name="Picture 49" descr="BD21298_">
          <a:extLst>
            <a:ext uri="{FF2B5EF4-FFF2-40B4-BE49-F238E27FC236}">
              <a16:creationId xmlns:a16="http://schemas.microsoft.com/office/drawing/2014/main" id="{00000000-0008-0000-0300-00009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7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1</xdr:rowOff>
    </xdr:to>
    <xdr:pic>
      <xdr:nvPicPr>
        <xdr:cNvPr id="190874" name="Picture 50" descr="BD21298_">
          <a:extLst>
            <a:ext uri="{FF2B5EF4-FFF2-40B4-BE49-F238E27FC236}">
              <a16:creationId xmlns:a16="http://schemas.microsoft.com/office/drawing/2014/main" id="{00000000-0008-0000-0300-00009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2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152400</xdr:rowOff>
    </xdr:to>
    <xdr:pic>
      <xdr:nvPicPr>
        <xdr:cNvPr id="190875" name="Picture 51" descr="BD21298_">
          <a:extLst>
            <a:ext uri="{FF2B5EF4-FFF2-40B4-BE49-F238E27FC236}">
              <a16:creationId xmlns:a16="http://schemas.microsoft.com/office/drawing/2014/main" id="{00000000-0008-0000-0300-00009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7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0</xdr:rowOff>
    </xdr:to>
    <xdr:pic>
      <xdr:nvPicPr>
        <xdr:cNvPr id="190876" name="Picture 52" descr="BD21298_">
          <a:extLst>
            <a:ext uri="{FF2B5EF4-FFF2-40B4-BE49-F238E27FC236}">
              <a16:creationId xmlns:a16="http://schemas.microsoft.com/office/drawing/2014/main" id="{00000000-0008-0000-0300-00009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2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3175</xdr:rowOff>
    </xdr:to>
    <xdr:pic>
      <xdr:nvPicPr>
        <xdr:cNvPr id="190877" name="Picture 53" descr="BD21298_">
          <a:extLst>
            <a:ext uri="{FF2B5EF4-FFF2-40B4-BE49-F238E27FC236}">
              <a16:creationId xmlns:a16="http://schemas.microsoft.com/office/drawing/2014/main" id="{00000000-0008-0000-0300-00009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8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41</xdr:row>
      <xdr:rowOff>0</xdr:rowOff>
    </xdr:to>
    <xdr:pic>
      <xdr:nvPicPr>
        <xdr:cNvPr id="190878" name="Picture 54" descr="BD21298_">
          <a:extLst>
            <a:ext uri="{FF2B5EF4-FFF2-40B4-BE49-F238E27FC236}">
              <a16:creationId xmlns:a16="http://schemas.microsoft.com/office/drawing/2014/main" id="{00000000-0008-0000-0300-00009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3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41</xdr:row>
      <xdr:rowOff>161192</xdr:rowOff>
    </xdr:to>
    <xdr:pic>
      <xdr:nvPicPr>
        <xdr:cNvPr id="190879" name="Picture 55" descr="BD21298_">
          <a:extLst>
            <a:ext uri="{FF2B5EF4-FFF2-40B4-BE49-F238E27FC236}">
              <a16:creationId xmlns:a16="http://schemas.microsoft.com/office/drawing/2014/main" id="{00000000-0008-0000-0300-00009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8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0880" name="Picture 56" descr="BD21298_">
          <a:extLst>
            <a:ext uri="{FF2B5EF4-FFF2-40B4-BE49-F238E27FC236}">
              <a16:creationId xmlns:a16="http://schemas.microsoft.com/office/drawing/2014/main" id="{00000000-0008-0000-0300-0000A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3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44</xdr:row>
      <xdr:rowOff>0</xdr:rowOff>
    </xdr:to>
    <xdr:pic>
      <xdr:nvPicPr>
        <xdr:cNvPr id="190881" name="Picture 57" descr="BD21298_">
          <a:extLst>
            <a:ext uri="{FF2B5EF4-FFF2-40B4-BE49-F238E27FC236}">
              <a16:creationId xmlns:a16="http://schemas.microsoft.com/office/drawing/2014/main" id="{00000000-0008-0000-0300-0000A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8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7325</xdr:rowOff>
    </xdr:to>
    <xdr:pic>
      <xdr:nvPicPr>
        <xdr:cNvPr id="190882" name="Picture 58" descr="BD21298_">
          <a:extLst>
            <a:ext uri="{FF2B5EF4-FFF2-40B4-BE49-F238E27FC236}">
              <a16:creationId xmlns:a16="http://schemas.microsoft.com/office/drawing/2014/main" id="{00000000-0008-0000-0300-0000A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4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0</xdr:rowOff>
    </xdr:to>
    <xdr:pic>
      <xdr:nvPicPr>
        <xdr:cNvPr id="190883" name="Picture 59" descr="BD21298_">
          <a:extLst>
            <a:ext uri="{FF2B5EF4-FFF2-40B4-BE49-F238E27FC236}">
              <a16:creationId xmlns:a16="http://schemas.microsoft.com/office/drawing/2014/main" id="{00000000-0008-0000-0300-0000A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9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1</xdr:rowOff>
    </xdr:to>
    <xdr:pic>
      <xdr:nvPicPr>
        <xdr:cNvPr id="190884" name="Picture 60" descr="BD21298_">
          <a:extLst>
            <a:ext uri="{FF2B5EF4-FFF2-40B4-BE49-F238E27FC236}">
              <a16:creationId xmlns:a16="http://schemas.microsoft.com/office/drawing/2014/main" id="{00000000-0008-0000-0300-0000A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4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0885" name="Picture 61" descr="BD21298_">
          <a:extLst>
            <a:ext uri="{FF2B5EF4-FFF2-40B4-BE49-F238E27FC236}">
              <a16:creationId xmlns:a16="http://schemas.microsoft.com/office/drawing/2014/main" id="{00000000-0008-0000-0300-0000A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9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0886" name="Picture 22" descr="BD21298_">
          <a:extLst>
            <a:ext uri="{FF2B5EF4-FFF2-40B4-BE49-F238E27FC236}">
              <a16:creationId xmlns:a16="http://schemas.microsoft.com/office/drawing/2014/main" id="{00000000-0008-0000-0300-0000A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5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0887" name="Picture 23" descr="BD21298_">
          <a:extLst>
            <a:ext uri="{FF2B5EF4-FFF2-40B4-BE49-F238E27FC236}">
              <a16:creationId xmlns:a16="http://schemas.microsoft.com/office/drawing/2014/main" id="{00000000-0008-0000-0300-0000A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90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0888" name="Picture 24" descr="BD21298_">
          <a:extLst>
            <a:ext uri="{FF2B5EF4-FFF2-40B4-BE49-F238E27FC236}">
              <a16:creationId xmlns:a16="http://schemas.microsoft.com/office/drawing/2014/main" id="{00000000-0008-0000-0300-0000A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6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152400</xdr:rowOff>
    </xdr:to>
    <xdr:pic>
      <xdr:nvPicPr>
        <xdr:cNvPr id="190889" name="Picture 25" descr="BD21298_">
          <a:extLst>
            <a:ext uri="{FF2B5EF4-FFF2-40B4-BE49-F238E27FC236}">
              <a16:creationId xmlns:a16="http://schemas.microsoft.com/office/drawing/2014/main" id="{00000000-0008-0000-0300-0000A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1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0</xdr:rowOff>
    </xdr:to>
    <xdr:pic>
      <xdr:nvPicPr>
        <xdr:cNvPr id="190890" name="Picture 26" descr="BD21298_">
          <a:extLst>
            <a:ext uri="{FF2B5EF4-FFF2-40B4-BE49-F238E27FC236}">
              <a16:creationId xmlns:a16="http://schemas.microsoft.com/office/drawing/2014/main" id="{00000000-0008-0000-0300-0000A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6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0891" name="Picture 27" descr="BD21298_">
          <a:extLst>
            <a:ext uri="{FF2B5EF4-FFF2-40B4-BE49-F238E27FC236}">
              <a16:creationId xmlns:a16="http://schemas.microsoft.com/office/drawing/2014/main" id="{00000000-0008-0000-0300-0000A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1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15</xdr:row>
      <xdr:rowOff>0</xdr:rowOff>
    </xdr:to>
    <xdr:pic>
      <xdr:nvPicPr>
        <xdr:cNvPr id="190892" name="Picture 28" descr="BD21298_">
          <a:extLst>
            <a:ext uri="{FF2B5EF4-FFF2-40B4-BE49-F238E27FC236}">
              <a16:creationId xmlns:a16="http://schemas.microsoft.com/office/drawing/2014/main" id="{00000000-0008-0000-0300-0000A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7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15</xdr:row>
      <xdr:rowOff>161192</xdr:rowOff>
    </xdr:to>
    <xdr:pic>
      <xdr:nvPicPr>
        <xdr:cNvPr id="190893" name="Picture 29" descr="BD21298_">
          <a:extLst>
            <a:ext uri="{FF2B5EF4-FFF2-40B4-BE49-F238E27FC236}">
              <a16:creationId xmlns:a16="http://schemas.microsoft.com/office/drawing/2014/main" id="{00000000-0008-0000-0300-0000A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2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0894" name="Picture 30" descr="BD21298_">
          <a:extLst>
            <a:ext uri="{FF2B5EF4-FFF2-40B4-BE49-F238E27FC236}">
              <a16:creationId xmlns:a16="http://schemas.microsoft.com/office/drawing/2014/main" id="{00000000-0008-0000-0300-0000A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7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18</xdr:row>
      <xdr:rowOff>0</xdr:rowOff>
    </xdr:to>
    <xdr:pic>
      <xdr:nvPicPr>
        <xdr:cNvPr id="190895" name="Picture 31" descr="BD21298_">
          <a:extLst>
            <a:ext uri="{FF2B5EF4-FFF2-40B4-BE49-F238E27FC236}">
              <a16:creationId xmlns:a16="http://schemas.microsoft.com/office/drawing/2014/main" id="{00000000-0008-0000-0300-0000A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2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7325</xdr:rowOff>
    </xdr:to>
    <xdr:pic>
      <xdr:nvPicPr>
        <xdr:cNvPr id="190896" name="Picture 32" descr="BD21298_">
          <a:extLst>
            <a:ext uri="{FF2B5EF4-FFF2-40B4-BE49-F238E27FC236}">
              <a16:creationId xmlns:a16="http://schemas.microsoft.com/office/drawing/2014/main" id="{00000000-0008-0000-0300-0000B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7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0</xdr:rowOff>
    </xdr:to>
    <xdr:pic>
      <xdr:nvPicPr>
        <xdr:cNvPr id="190897" name="Picture 33" descr="BD21298_">
          <a:extLst>
            <a:ext uri="{FF2B5EF4-FFF2-40B4-BE49-F238E27FC236}">
              <a16:creationId xmlns:a16="http://schemas.microsoft.com/office/drawing/2014/main" id="{00000000-0008-0000-0300-0000B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3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1</xdr:rowOff>
    </xdr:to>
    <xdr:pic>
      <xdr:nvPicPr>
        <xdr:cNvPr id="190898" name="Picture 34" descr="BD21298_">
          <a:extLst>
            <a:ext uri="{FF2B5EF4-FFF2-40B4-BE49-F238E27FC236}">
              <a16:creationId xmlns:a16="http://schemas.microsoft.com/office/drawing/2014/main" id="{00000000-0008-0000-0300-0000B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8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0899" name="Picture 35" descr="BD21298_">
          <a:extLst>
            <a:ext uri="{FF2B5EF4-FFF2-40B4-BE49-F238E27FC236}">
              <a16:creationId xmlns:a16="http://schemas.microsoft.com/office/drawing/2014/main" id="{00000000-0008-0000-0300-0000B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3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0</xdr:rowOff>
    </xdr:to>
    <xdr:pic>
      <xdr:nvPicPr>
        <xdr:cNvPr id="190900" name="Picture 36" descr="BD21298_">
          <a:extLst>
            <a:ext uri="{FF2B5EF4-FFF2-40B4-BE49-F238E27FC236}">
              <a16:creationId xmlns:a16="http://schemas.microsoft.com/office/drawing/2014/main" id="{00000000-0008-0000-0300-0000B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8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1</xdr:rowOff>
    </xdr:to>
    <xdr:pic>
      <xdr:nvPicPr>
        <xdr:cNvPr id="190901" name="Picture 37" descr="BD21298_">
          <a:extLst>
            <a:ext uri="{FF2B5EF4-FFF2-40B4-BE49-F238E27FC236}">
              <a16:creationId xmlns:a16="http://schemas.microsoft.com/office/drawing/2014/main" id="{00000000-0008-0000-0300-0000B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41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152400</xdr:rowOff>
    </xdr:to>
    <xdr:pic>
      <xdr:nvPicPr>
        <xdr:cNvPr id="190902" name="Picture 38" descr="BD21298_">
          <a:extLst>
            <a:ext uri="{FF2B5EF4-FFF2-40B4-BE49-F238E27FC236}">
              <a16:creationId xmlns:a16="http://schemas.microsoft.com/office/drawing/2014/main" id="{00000000-0008-0000-0300-0000B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9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0</xdr:rowOff>
    </xdr:to>
    <xdr:pic>
      <xdr:nvPicPr>
        <xdr:cNvPr id="190903" name="Picture 39" descr="BD21298_">
          <a:extLst>
            <a:ext uri="{FF2B5EF4-FFF2-40B4-BE49-F238E27FC236}">
              <a16:creationId xmlns:a16="http://schemas.microsoft.com/office/drawing/2014/main" id="{00000000-0008-0000-0300-0000B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46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3175</xdr:rowOff>
    </xdr:to>
    <xdr:pic>
      <xdr:nvPicPr>
        <xdr:cNvPr id="190904" name="Picture 40" descr="BD21298_">
          <a:extLst>
            <a:ext uri="{FF2B5EF4-FFF2-40B4-BE49-F238E27FC236}">
              <a16:creationId xmlns:a16="http://schemas.microsoft.com/office/drawing/2014/main" id="{00000000-0008-0000-0300-0000B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99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28</xdr:row>
      <xdr:rowOff>0</xdr:rowOff>
    </xdr:to>
    <xdr:pic>
      <xdr:nvPicPr>
        <xdr:cNvPr id="190905" name="Picture 41" descr="BD21298_">
          <a:extLst>
            <a:ext uri="{FF2B5EF4-FFF2-40B4-BE49-F238E27FC236}">
              <a16:creationId xmlns:a16="http://schemas.microsoft.com/office/drawing/2014/main" id="{00000000-0008-0000-0300-0000B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51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28</xdr:row>
      <xdr:rowOff>161192</xdr:rowOff>
    </xdr:to>
    <xdr:pic>
      <xdr:nvPicPr>
        <xdr:cNvPr id="190906" name="Picture 42" descr="BD21298_">
          <a:extLst>
            <a:ext uri="{FF2B5EF4-FFF2-40B4-BE49-F238E27FC236}">
              <a16:creationId xmlns:a16="http://schemas.microsoft.com/office/drawing/2014/main" id="{00000000-0008-0000-0300-0000B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803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0907" name="Picture 43" descr="BD21298_">
          <a:extLst>
            <a:ext uri="{FF2B5EF4-FFF2-40B4-BE49-F238E27FC236}">
              <a16:creationId xmlns:a16="http://schemas.microsoft.com/office/drawing/2014/main" id="{00000000-0008-0000-0300-0000B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56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31</xdr:row>
      <xdr:rowOff>0</xdr:rowOff>
    </xdr:to>
    <xdr:pic>
      <xdr:nvPicPr>
        <xdr:cNvPr id="190908" name="Picture 44" descr="BD21298_">
          <a:extLst>
            <a:ext uri="{FF2B5EF4-FFF2-40B4-BE49-F238E27FC236}">
              <a16:creationId xmlns:a16="http://schemas.microsoft.com/office/drawing/2014/main" id="{00000000-0008-0000-0300-0000B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108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7325</xdr:rowOff>
    </xdr:to>
    <xdr:pic>
      <xdr:nvPicPr>
        <xdr:cNvPr id="190909" name="Picture 45" descr="BD21298_">
          <a:extLst>
            <a:ext uri="{FF2B5EF4-FFF2-40B4-BE49-F238E27FC236}">
              <a16:creationId xmlns:a16="http://schemas.microsoft.com/office/drawing/2014/main" id="{00000000-0008-0000-0300-0000B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61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0</xdr:rowOff>
    </xdr:to>
    <xdr:pic>
      <xdr:nvPicPr>
        <xdr:cNvPr id="190910" name="Picture 46" descr="BD21298_">
          <a:extLst>
            <a:ext uri="{FF2B5EF4-FFF2-40B4-BE49-F238E27FC236}">
              <a16:creationId xmlns:a16="http://schemas.microsoft.com/office/drawing/2014/main" id="{00000000-0008-0000-0300-0000B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13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1</xdr:rowOff>
    </xdr:to>
    <xdr:pic>
      <xdr:nvPicPr>
        <xdr:cNvPr id="190911" name="Picture 47" descr="BD21298_">
          <a:extLst>
            <a:ext uri="{FF2B5EF4-FFF2-40B4-BE49-F238E27FC236}">
              <a16:creationId xmlns:a16="http://schemas.microsoft.com/office/drawing/2014/main" id="{00000000-0008-0000-0300-0000B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65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0912" name="Picture 48" descr="BD21298_">
          <a:extLst>
            <a:ext uri="{FF2B5EF4-FFF2-40B4-BE49-F238E27FC236}">
              <a16:creationId xmlns:a16="http://schemas.microsoft.com/office/drawing/2014/main" id="{00000000-0008-0000-0300-0000C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1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0</xdr:rowOff>
    </xdr:to>
    <xdr:pic>
      <xdr:nvPicPr>
        <xdr:cNvPr id="190913" name="Picture 49" descr="BD21298_">
          <a:extLst>
            <a:ext uri="{FF2B5EF4-FFF2-40B4-BE49-F238E27FC236}">
              <a16:creationId xmlns:a16="http://schemas.microsoft.com/office/drawing/2014/main" id="{00000000-0008-0000-0300-0000C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7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1</xdr:rowOff>
    </xdr:to>
    <xdr:pic>
      <xdr:nvPicPr>
        <xdr:cNvPr id="190914" name="Picture 50" descr="BD21298_">
          <a:extLst>
            <a:ext uri="{FF2B5EF4-FFF2-40B4-BE49-F238E27FC236}">
              <a16:creationId xmlns:a16="http://schemas.microsoft.com/office/drawing/2014/main" id="{00000000-0008-0000-0300-0000C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2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152400</xdr:rowOff>
    </xdr:to>
    <xdr:pic>
      <xdr:nvPicPr>
        <xdr:cNvPr id="190915" name="Picture 51" descr="BD21298_">
          <a:extLst>
            <a:ext uri="{FF2B5EF4-FFF2-40B4-BE49-F238E27FC236}">
              <a16:creationId xmlns:a16="http://schemas.microsoft.com/office/drawing/2014/main" id="{00000000-0008-0000-0300-0000C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7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0</xdr:rowOff>
    </xdr:to>
    <xdr:pic>
      <xdr:nvPicPr>
        <xdr:cNvPr id="190916" name="Picture 52" descr="BD21298_">
          <a:extLst>
            <a:ext uri="{FF2B5EF4-FFF2-40B4-BE49-F238E27FC236}">
              <a16:creationId xmlns:a16="http://schemas.microsoft.com/office/drawing/2014/main" id="{00000000-0008-0000-0300-0000C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2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3175</xdr:rowOff>
    </xdr:to>
    <xdr:pic>
      <xdr:nvPicPr>
        <xdr:cNvPr id="190917" name="Picture 53" descr="BD21298_">
          <a:extLst>
            <a:ext uri="{FF2B5EF4-FFF2-40B4-BE49-F238E27FC236}">
              <a16:creationId xmlns:a16="http://schemas.microsoft.com/office/drawing/2014/main" id="{00000000-0008-0000-0300-0000C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8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41</xdr:row>
      <xdr:rowOff>0</xdr:rowOff>
    </xdr:to>
    <xdr:pic>
      <xdr:nvPicPr>
        <xdr:cNvPr id="190918" name="Picture 54" descr="BD21298_">
          <a:extLst>
            <a:ext uri="{FF2B5EF4-FFF2-40B4-BE49-F238E27FC236}">
              <a16:creationId xmlns:a16="http://schemas.microsoft.com/office/drawing/2014/main" id="{00000000-0008-0000-0300-0000C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3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41</xdr:row>
      <xdr:rowOff>161192</xdr:rowOff>
    </xdr:to>
    <xdr:pic>
      <xdr:nvPicPr>
        <xdr:cNvPr id="190919" name="Picture 55" descr="BD21298_">
          <a:extLst>
            <a:ext uri="{FF2B5EF4-FFF2-40B4-BE49-F238E27FC236}">
              <a16:creationId xmlns:a16="http://schemas.microsoft.com/office/drawing/2014/main" id="{00000000-0008-0000-0300-0000C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8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0920" name="Picture 56" descr="BD21298_">
          <a:extLst>
            <a:ext uri="{FF2B5EF4-FFF2-40B4-BE49-F238E27FC236}">
              <a16:creationId xmlns:a16="http://schemas.microsoft.com/office/drawing/2014/main" id="{00000000-0008-0000-0300-0000C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3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44</xdr:row>
      <xdr:rowOff>0</xdr:rowOff>
    </xdr:to>
    <xdr:pic>
      <xdr:nvPicPr>
        <xdr:cNvPr id="190921" name="Picture 57" descr="BD21298_">
          <a:extLst>
            <a:ext uri="{FF2B5EF4-FFF2-40B4-BE49-F238E27FC236}">
              <a16:creationId xmlns:a16="http://schemas.microsoft.com/office/drawing/2014/main" id="{00000000-0008-0000-0300-0000C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8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7325</xdr:rowOff>
    </xdr:to>
    <xdr:pic>
      <xdr:nvPicPr>
        <xdr:cNvPr id="190922" name="Picture 58" descr="BD21298_">
          <a:extLst>
            <a:ext uri="{FF2B5EF4-FFF2-40B4-BE49-F238E27FC236}">
              <a16:creationId xmlns:a16="http://schemas.microsoft.com/office/drawing/2014/main" id="{00000000-0008-0000-0300-0000C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4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0</xdr:rowOff>
    </xdr:to>
    <xdr:pic>
      <xdr:nvPicPr>
        <xdr:cNvPr id="190923" name="Picture 59" descr="BD21298_">
          <a:extLst>
            <a:ext uri="{FF2B5EF4-FFF2-40B4-BE49-F238E27FC236}">
              <a16:creationId xmlns:a16="http://schemas.microsoft.com/office/drawing/2014/main" id="{00000000-0008-0000-0300-0000C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9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1</xdr:rowOff>
    </xdr:to>
    <xdr:pic>
      <xdr:nvPicPr>
        <xdr:cNvPr id="190924" name="Picture 60" descr="BD21298_">
          <a:extLst>
            <a:ext uri="{FF2B5EF4-FFF2-40B4-BE49-F238E27FC236}">
              <a16:creationId xmlns:a16="http://schemas.microsoft.com/office/drawing/2014/main" id="{00000000-0008-0000-0300-0000C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4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0925" name="Picture 61" descr="BD21298_">
          <a:extLst>
            <a:ext uri="{FF2B5EF4-FFF2-40B4-BE49-F238E27FC236}">
              <a16:creationId xmlns:a16="http://schemas.microsoft.com/office/drawing/2014/main" id="{00000000-0008-0000-0300-0000C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9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0926" name="Picture 22" descr="BD21298_">
          <a:extLst>
            <a:ext uri="{FF2B5EF4-FFF2-40B4-BE49-F238E27FC236}">
              <a16:creationId xmlns:a16="http://schemas.microsoft.com/office/drawing/2014/main" id="{00000000-0008-0000-0300-0000C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5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0927" name="Picture 23" descr="BD21298_">
          <a:extLst>
            <a:ext uri="{FF2B5EF4-FFF2-40B4-BE49-F238E27FC236}">
              <a16:creationId xmlns:a16="http://schemas.microsoft.com/office/drawing/2014/main" id="{00000000-0008-0000-0300-0000C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90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0928" name="Picture 24" descr="BD21298_">
          <a:extLst>
            <a:ext uri="{FF2B5EF4-FFF2-40B4-BE49-F238E27FC236}">
              <a16:creationId xmlns:a16="http://schemas.microsoft.com/office/drawing/2014/main" id="{00000000-0008-0000-0300-0000D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6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152400</xdr:rowOff>
    </xdr:to>
    <xdr:pic>
      <xdr:nvPicPr>
        <xdr:cNvPr id="190929" name="Picture 25" descr="BD21298_">
          <a:extLst>
            <a:ext uri="{FF2B5EF4-FFF2-40B4-BE49-F238E27FC236}">
              <a16:creationId xmlns:a16="http://schemas.microsoft.com/office/drawing/2014/main" id="{00000000-0008-0000-0300-0000D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1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0</xdr:rowOff>
    </xdr:to>
    <xdr:pic>
      <xdr:nvPicPr>
        <xdr:cNvPr id="190930" name="Picture 26" descr="BD21298_">
          <a:extLst>
            <a:ext uri="{FF2B5EF4-FFF2-40B4-BE49-F238E27FC236}">
              <a16:creationId xmlns:a16="http://schemas.microsoft.com/office/drawing/2014/main" id="{00000000-0008-0000-0300-0000D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6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0931" name="Picture 27" descr="BD21298_">
          <a:extLst>
            <a:ext uri="{FF2B5EF4-FFF2-40B4-BE49-F238E27FC236}">
              <a16:creationId xmlns:a16="http://schemas.microsoft.com/office/drawing/2014/main" id="{00000000-0008-0000-0300-0000D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1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15</xdr:row>
      <xdr:rowOff>0</xdr:rowOff>
    </xdr:to>
    <xdr:pic>
      <xdr:nvPicPr>
        <xdr:cNvPr id="190932" name="Picture 28" descr="BD21298_">
          <a:extLst>
            <a:ext uri="{FF2B5EF4-FFF2-40B4-BE49-F238E27FC236}">
              <a16:creationId xmlns:a16="http://schemas.microsoft.com/office/drawing/2014/main" id="{00000000-0008-0000-0300-0000D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7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15</xdr:row>
      <xdr:rowOff>161192</xdr:rowOff>
    </xdr:to>
    <xdr:pic>
      <xdr:nvPicPr>
        <xdr:cNvPr id="190933" name="Picture 29" descr="BD21298_">
          <a:extLst>
            <a:ext uri="{FF2B5EF4-FFF2-40B4-BE49-F238E27FC236}">
              <a16:creationId xmlns:a16="http://schemas.microsoft.com/office/drawing/2014/main" id="{00000000-0008-0000-0300-0000D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2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0934" name="Picture 30" descr="BD21298_">
          <a:extLst>
            <a:ext uri="{FF2B5EF4-FFF2-40B4-BE49-F238E27FC236}">
              <a16:creationId xmlns:a16="http://schemas.microsoft.com/office/drawing/2014/main" id="{00000000-0008-0000-0300-0000D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7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18</xdr:row>
      <xdr:rowOff>0</xdr:rowOff>
    </xdr:to>
    <xdr:pic>
      <xdr:nvPicPr>
        <xdr:cNvPr id="190935" name="Picture 31" descr="BD21298_">
          <a:extLst>
            <a:ext uri="{FF2B5EF4-FFF2-40B4-BE49-F238E27FC236}">
              <a16:creationId xmlns:a16="http://schemas.microsoft.com/office/drawing/2014/main" id="{00000000-0008-0000-0300-0000D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2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7325</xdr:rowOff>
    </xdr:to>
    <xdr:pic>
      <xdr:nvPicPr>
        <xdr:cNvPr id="190936" name="Picture 32" descr="BD21298_">
          <a:extLst>
            <a:ext uri="{FF2B5EF4-FFF2-40B4-BE49-F238E27FC236}">
              <a16:creationId xmlns:a16="http://schemas.microsoft.com/office/drawing/2014/main" id="{00000000-0008-0000-0300-0000D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7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0</xdr:rowOff>
    </xdr:to>
    <xdr:pic>
      <xdr:nvPicPr>
        <xdr:cNvPr id="190937" name="Picture 33" descr="BD21298_">
          <a:extLst>
            <a:ext uri="{FF2B5EF4-FFF2-40B4-BE49-F238E27FC236}">
              <a16:creationId xmlns:a16="http://schemas.microsoft.com/office/drawing/2014/main" id="{00000000-0008-0000-0300-0000D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3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1</xdr:rowOff>
    </xdr:to>
    <xdr:pic>
      <xdr:nvPicPr>
        <xdr:cNvPr id="190938" name="Picture 34" descr="BD21298_">
          <a:extLst>
            <a:ext uri="{FF2B5EF4-FFF2-40B4-BE49-F238E27FC236}">
              <a16:creationId xmlns:a16="http://schemas.microsoft.com/office/drawing/2014/main" id="{00000000-0008-0000-0300-0000D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8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0939" name="Picture 35" descr="BD21298_">
          <a:extLst>
            <a:ext uri="{FF2B5EF4-FFF2-40B4-BE49-F238E27FC236}">
              <a16:creationId xmlns:a16="http://schemas.microsoft.com/office/drawing/2014/main" id="{00000000-0008-0000-0300-0000D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3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0</xdr:rowOff>
    </xdr:to>
    <xdr:pic>
      <xdr:nvPicPr>
        <xdr:cNvPr id="190940" name="Picture 36" descr="BD21298_">
          <a:extLst>
            <a:ext uri="{FF2B5EF4-FFF2-40B4-BE49-F238E27FC236}">
              <a16:creationId xmlns:a16="http://schemas.microsoft.com/office/drawing/2014/main" id="{00000000-0008-0000-0300-0000D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8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1</xdr:rowOff>
    </xdr:to>
    <xdr:pic>
      <xdr:nvPicPr>
        <xdr:cNvPr id="190941" name="Picture 37" descr="BD21298_">
          <a:extLst>
            <a:ext uri="{FF2B5EF4-FFF2-40B4-BE49-F238E27FC236}">
              <a16:creationId xmlns:a16="http://schemas.microsoft.com/office/drawing/2014/main" id="{00000000-0008-0000-0300-0000D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41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152400</xdr:rowOff>
    </xdr:to>
    <xdr:pic>
      <xdr:nvPicPr>
        <xdr:cNvPr id="190942" name="Picture 38" descr="BD21298_">
          <a:extLst>
            <a:ext uri="{FF2B5EF4-FFF2-40B4-BE49-F238E27FC236}">
              <a16:creationId xmlns:a16="http://schemas.microsoft.com/office/drawing/2014/main" id="{00000000-0008-0000-0300-0000D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94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0</xdr:rowOff>
    </xdr:to>
    <xdr:pic>
      <xdr:nvPicPr>
        <xdr:cNvPr id="190943" name="Picture 39" descr="BD21298_">
          <a:extLst>
            <a:ext uri="{FF2B5EF4-FFF2-40B4-BE49-F238E27FC236}">
              <a16:creationId xmlns:a16="http://schemas.microsoft.com/office/drawing/2014/main" id="{00000000-0008-0000-0300-0000D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46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3175</xdr:rowOff>
    </xdr:to>
    <xdr:pic>
      <xdr:nvPicPr>
        <xdr:cNvPr id="190944" name="Picture 40" descr="BD21298_">
          <a:extLst>
            <a:ext uri="{FF2B5EF4-FFF2-40B4-BE49-F238E27FC236}">
              <a16:creationId xmlns:a16="http://schemas.microsoft.com/office/drawing/2014/main" id="{00000000-0008-0000-0300-0000E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99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28</xdr:row>
      <xdr:rowOff>0</xdr:rowOff>
    </xdr:to>
    <xdr:pic>
      <xdr:nvPicPr>
        <xdr:cNvPr id="190945" name="Picture 41" descr="BD21298_">
          <a:extLst>
            <a:ext uri="{FF2B5EF4-FFF2-40B4-BE49-F238E27FC236}">
              <a16:creationId xmlns:a16="http://schemas.microsoft.com/office/drawing/2014/main" id="{00000000-0008-0000-0300-0000E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51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28</xdr:row>
      <xdr:rowOff>161192</xdr:rowOff>
    </xdr:to>
    <xdr:pic>
      <xdr:nvPicPr>
        <xdr:cNvPr id="190946" name="Picture 42" descr="BD21298_">
          <a:extLst>
            <a:ext uri="{FF2B5EF4-FFF2-40B4-BE49-F238E27FC236}">
              <a16:creationId xmlns:a16="http://schemas.microsoft.com/office/drawing/2014/main" id="{00000000-0008-0000-0300-0000E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803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0947" name="Picture 43" descr="BD21298_">
          <a:extLst>
            <a:ext uri="{FF2B5EF4-FFF2-40B4-BE49-F238E27FC236}">
              <a16:creationId xmlns:a16="http://schemas.microsoft.com/office/drawing/2014/main" id="{00000000-0008-0000-0300-0000E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56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31</xdr:row>
      <xdr:rowOff>0</xdr:rowOff>
    </xdr:to>
    <xdr:pic>
      <xdr:nvPicPr>
        <xdr:cNvPr id="190948" name="Picture 44" descr="BD21298_">
          <a:extLst>
            <a:ext uri="{FF2B5EF4-FFF2-40B4-BE49-F238E27FC236}">
              <a16:creationId xmlns:a16="http://schemas.microsoft.com/office/drawing/2014/main" id="{00000000-0008-0000-0300-0000E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108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7325</xdr:rowOff>
    </xdr:to>
    <xdr:pic>
      <xdr:nvPicPr>
        <xdr:cNvPr id="190949" name="Picture 45" descr="BD21298_">
          <a:extLst>
            <a:ext uri="{FF2B5EF4-FFF2-40B4-BE49-F238E27FC236}">
              <a16:creationId xmlns:a16="http://schemas.microsoft.com/office/drawing/2014/main" id="{00000000-0008-0000-0300-0000E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61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0</xdr:rowOff>
    </xdr:to>
    <xdr:pic>
      <xdr:nvPicPr>
        <xdr:cNvPr id="190950" name="Picture 46" descr="BD21298_">
          <a:extLst>
            <a:ext uri="{FF2B5EF4-FFF2-40B4-BE49-F238E27FC236}">
              <a16:creationId xmlns:a16="http://schemas.microsoft.com/office/drawing/2014/main" id="{00000000-0008-0000-0300-0000E6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13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1</xdr:rowOff>
    </xdr:to>
    <xdr:pic>
      <xdr:nvPicPr>
        <xdr:cNvPr id="190951" name="Picture 47" descr="BD21298_">
          <a:extLst>
            <a:ext uri="{FF2B5EF4-FFF2-40B4-BE49-F238E27FC236}">
              <a16:creationId xmlns:a16="http://schemas.microsoft.com/office/drawing/2014/main" id="{00000000-0008-0000-0300-0000E7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65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0952" name="Picture 48" descr="BD21298_">
          <a:extLst>
            <a:ext uri="{FF2B5EF4-FFF2-40B4-BE49-F238E27FC236}">
              <a16:creationId xmlns:a16="http://schemas.microsoft.com/office/drawing/2014/main" id="{00000000-0008-0000-0300-0000E8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18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0</xdr:rowOff>
    </xdr:to>
    <xdr:pic>
      <xdr:nvPicPr>
        <xdr:cNvPr id="190953" name="Picture 49" descr="BD21298_">
          <a:extLst>
            <a:ext uri="{FF2B5EF4-FFF2-40B4-BE49-F238E27FC236}">
              <a16:creationId xmlns:a16="http://schemas.microsoft.com/office/drawing/2014/main" id="{00000000-0008-0000-0300-0000E9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70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1</xdr:rowOff>
    </xdr:to>
    <xdr:pic>
      <xdr:nvPicPr>
        <xdr:cNvPr id="190954" name="Picture 50" descr="BD21298_">
          <a:extLst>
            <a:ext uri="{FF2B5EF4-FFF2-40B4-BE49-F238E27FC236}">
              <a16:creationId xmlns:a16="http://schemas.microsoft.com/office/drawing/2014/main" id="{00000000-0008-0000-0300-0000EA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23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152400</xdr:rowOff>
    </xdr:to>
    <xdr:pic>
      <xdr:nvPicPr>
        <xdr:cNvPr id="190955" name="Picture 51" descr="BD21298_">
          <a:extLst>
            <a:ext uri="{FF2B5EF4-FFF2-40B4-BE49-F238E27FC236}">
              <a16:creationId xmlns:a16="http://schemas.microsoft.com/office/drawing/2014/main" id="{00000000-0008-0000-0300-0000EB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75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0</xdr:rowOff>
    </xdr:to>
    <xdr:pic>
      <xdr:nvPicPr>
        <xdr:cNvPr id="190956" name="Picture 52" descr="BD21298_">
          <a:extLst>
            <a:ext uri="{FF2B5EF4-FFF2-40B4-BE49-F238E27FC236}">
              <a16:creationId xmlns:a16="http://schemas.microsoft.com/office/drawing/2014/main" id="{00000000-0008-0000-0300-0000EC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27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3175</xdr:rowOff>
    </xdr:to>
    <xdr:pic>
      <xdr:nvPicPr>
        <xdr:cNvPr id="190957" name="Picture 53" descr="BD21298_">
          <a:extLst>
            <a:ext uri="{FF2B5EF4-FFF2-40B4-BE49-F238E27FC236}">
              <a16:creationId xmlns:a16="http://schemas.microsoft.com/office/drawing/2014/main" id="{00000000-0008-0000-0300-0000ED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80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41</xdr:row>
      <xdr:rowOff>0</xdr:rowOff>
    </xdr:to>
    <xdr:pic>
      <xdr:nvPicPr>
        <xdr:cNvPr id="190958" name="Picture 54" descr="BD21298_">
          <a:extLst>
            <a:ext uri="{FF2B5EF4-FFF2-40B4-BE49-F238E27FC236}">
              <a16:creationId xmlns:a16="http://schemas.microsoft.com/office/drawing/2014/main" id="{00000000-0008-0000-0300-0000EE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32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41</xdr:row>
      <xdr:rowOff>161192</xdr:rowOff>
    </xdr:to>
    <xdr:pic>
      <xdr:nvPicPr>
        <xdr:cNvPr id="190959" name="Picture 55" descr="BD21298_">
          <a:extLst>
            <a:ext uri="{FF2B5EF4-FFF2-40B4-BE49-F238E27FC236}">
              <a16:creationId xmlns:a16="http://schemas.microsoft.com/office/drawing/2014/main" id="{00000000-0008-0000-0300-0000EF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85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0960" name="Picture 56" descr="BD21298_">
          <a:extLst>
            <a:ext uri="{FF2B5EF4-FFF2-40B4-BE49-F238E27FC236}">
              <a16:creationId xmlns:a16="http://schemas.microsoft.com/office/drawing/2014/main" id="{00000000-0008-0000-0300-0000F0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37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44</xdr:row>
      <xdr:rowOff>0</xdr:rowOff>
    </xdr:to>
    <xdr:pic>
      <xdr:nvPicPr>
        <xdr:cNvPr id="190961" name="Picture 57" descr="BD21298_">
          <a:extLst>
            <a:ext uri="{FF2B5EF4-FFF2-40B4-BE49-F238E27FC236}">
              <a16:creationId xmlns:a16="http://schemas.microsoft.com/office/drawing/2014/main" id="{00000000-0008-0000-0300-0000F1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899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7325</xdr:rowOff>
    </xdr:to>
    <xdr:pic>
      <xdr:nvPicPr>
        <xdr:cNvPr id="190962" name="Picture 58" descr="BD21298_">
          <a:extLst>
            <a:ext uri="{FF2B5EF4-FFF2-40B4-BE49-F238E27FC236}">
              <a16:creationId xmlns:a16="http://schemas.microsoft.com/office/drawing/2014/main" id="{00000000-0008-0000-0300-0000F2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423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0</xdr:rowOff>
    </xdr:to>
    <xdr:pic>
      <xdr:nvPicPr>
        <xdr:cNvPr id="190963" name="Picture 59" descr="BD21298_">
          <a:extLst>
            <a:ext uri="{FF2B5EF4-FFF2-40B4-BE49-F238E27FC236}">
              <a16:creationId xmlns:a16="http://schemas.microsoft.com/office/drawing/2014/main" id="{00000000-0008-0000-0300-0000F3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947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1</xdr:rowOff>
    </xdr:to>
    <xdr:pic>
      <xdr:nvPicPr>
        <xdr:cNvPr id="190964" name="Picture 60" descr="BD21298_">
          <a:extLst>
            <a:ext uri="{FF2B5EF4-FFF2-40B4-BE49-F238E27FC236}">
              <a16:creationId xmlns:a16="http://schemas.microsoft.com/office/drawing/2014/main" id="{00000000-0008-0000-0300-0000F4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471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0965" name="Picture 61" descr="BD21298_">
          <a:extLst>
            <a:ext uri="{FF2B5EF4-FFF2-40B4-BE49-F238E27FC236}">
              <a16:creationId xmlns:a16="http://schemas.microsoft.com/office/drawing/2014/main" id="{00000000-0008-0000-0300-0000F5E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995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1</xdr:row>
      <xdr:rowOff>25400</xdr:rowOff>
    </xdr:from>
    <xdr:to>
      <xdr:col>0</xdr:col>
      <xdr:colOff>1549400</xdr:colOff>
      <xdr:row>4</xdr:row>
      <xdr:rowOff>342900</xdr:rowOff>
    </xdr:to>
    <xdr:pic>
      <xdr:nvPicPr>
        <xdr:cNvPr id="190277" name="Picture 9" descr="LRCM">
          <a:extLst>
            <a:ext uri="{FF2B5EF4-FFF2-40B4-BE49-F238E27FC236}">
              <a16:creationId xmlns:a16="http://schemas.microsoft.com/office/drawing/2014/main" id="{00000000-0008-0000-0400-000045E7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77800"/>
          <a:ext cx="1054100" cy="889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120650</xdr:colOff>
      <xdr:row>8</xdr:row>
      <xdr:rowOff>152400</xdr:rowOff>
    </xdr:to>
    <xdr:pic>
      <xdr:nvPicPr>
        <xdr:cNvPr id="190278" name="Picture 22" descr="BD21298_">
          <a:extLst>
            <a:ext uri="{FF2B5EF4-FFF2-40B4-BE49-F238E27FC236}">
              <a16:creationId xmlns:a16="http://schemas.microsoft.com/office/drawing/2014/main" id="{00000000-0008-0000-0400-00004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120650</xdr:colOff>
      <xdr:row>10</xdr:row>
      <xdr:rowOff>0</xdr:rowOff>
    </xdr:to>
    <xdr:pic>
      <xdr:nvPicPr>
        <xdr:cNvPr id="190279" name="Picture 23" descr="BD21298_">
          <a:extLst>
            <a:ext uri="{FF2B5EF4-FFF2-40B4-BE49-F238E27FC236}">
              <a16:creationId xmlns:a16="http://schemas.microsoft.com/office/drawing/2014/main" id="{00000000-0008-0000-0400-00004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120650</xdr:colOff>
      <xdr:row>11</xdr:row>
      <xdr:rowOff>3175</xdr:rowOff>
    </xdr:to>
    <xdr:pic>
      <xdr:nvPicPr>
        <xdr:cNvPr id="190280" name="Picture 24" descr="BD21298_">
          <a:extLst>
            <a:ext uri="{FF2B5EF4-FFF2-40B4-BE49-F238E27FC236}">
              <a16:creationId xmlns:a16="http://schemas.microsoft.com/office/drawing/2014/main" id="{00000000-0008-0000-0400-00004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120650</xdr:colOff>
      <xdr:row>12</xdr:row>
      <xdr:rowOff>3174</xdr:rowOff>
    </xdr:to>
    <xdr:pic>
      <xdr:nvPicPr>
        <xdr:cNvPr id="190281" name="Picture 25" descr="BD21298_">
          <a:extLst>
            <a:ext uri="{FF2B5EF4-FFF2-40B4-BE49-F238E27FC236}">
              <a16:creationId xmlns:a16="http://schemas.microsoft.com/office/drawing/2014/main" id="{00000000-0008-0000-0400-00004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120650</xdr:colOff>
      <xdr:row>13</xdr:row>
      <xdr:rowOff>3176</xdr:rowOff>
    </xdr:to>
    <xdr:pic>
      <xdr:nvPicPr>
        <xdr:cNvPr id="190282" name="Picture 26" descr="BD21298_">
          <a:extLst>
            <a:ext uri="{FF2B5EF4-FFF2-40B4-BE49-F238E27FC236}">
              <a16:creationId xmlns:a16="http://schemas.microsoft.com/office/drawing/2014/main" id="{00000000-0008-0000-0400-00004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120650</xdr:colOff>
      <xdr:row>14</xdr:row>
      <xdr:rowOff>3175</xdr:rowOff>
    </xdr:to>
    <xdr:pic>
      <xdr:nvPicPr>
        <xdr:cNvPr id="190283" name="Picture 27" descr="BD21298_">
          <a:extLst>
            <a:ext uri="{FF2B5EF4-FFF2-40B4-BE49-F238E27FC236}">
              <a16:creationId xmlns:a16="http://schemas.microsoft.com/office/drawing/2014/main" id="{00000000-0008-0000-0400-00004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120650</xdr:colOff>
      <xdr:row>14</xdr:row>
      <xdr:rowOff>152400</xdr:rowOff>
    </xdr:to>
    <xdr:pic>
      <xdr:nvPicPr>
        <xdr:cNvPr id="190284" name="Picture 28" descr="BD21298_">
          <a:extLst>
            <a:ext uri="{FF2B5EF4-FFF2-40B4-BE49-F238E27FC236}">
              <a16:creationId xmlns:a16="http://schemas.microsoft.com/office/drawing/2014/main" id="{00000000-0008-0000-0400-00004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120650</xdr:colOff>
      <xdr:row>16</xdr:row>
      <xdr:rowOff>7326</xdr:rowOff>
    </xdr:to>
    <xdr:pic>
      <xdr:nvPicPr>
        <xdr:cNvPr id="190285" name="Picture 29" descr="BD21298_">
          <a:extLst>
            <a:ext uri="{FF2B5EF4-FFF2-40B4-BE49-F238E27FC236}">
              <a16:creationId xmlns:a16="http://schemas.microsoft.com/office/drawing/2014/main" id="{00000000-0008-0000-0400-00004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120650</xdr:colOff>
      <xdr:row>17</xdr:row>
      <xdr:rowOff>3175</xdr:rowOff>
    </xdr:to>
    <xdr:pic>
      <xdr:nvPicPr>
        <xdr:cNvPr id="190286" name="Picture 30" descr="BD21298_">
          <a:extLst>
            <a:ext uri="{FF2B5EF4-FFF2-40B4-BE49-F238E27FC236}">
              <a16:creationId xmlns:a16="http://schemas.microsoft.com/office/drawing/2014/main" id="{00000000-0008-0000-0400-00004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120650</xdr:colOff>
      <xdr:row>18</xdr:row>
      <xdr:rowOff>0</xdr:rowOff>
    </xdr:to>
    <xdr:pic>
      <xdr:nvPicPr>
        <xdr:cNvPr id="190287" name="Picture 31" descr="BD21298_">
          <a:extLst>
            <a:ext uri="{FF2B5EF4-FFF2-40B4-BE49-F238E27FC236}">
              <a16:creationId xmlns:a16="http://schemas.microsoft.com/office/drawing/2014/main" id="{00000000-0008-0000-0400-00004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120650</xdr:colOff>
      <xdr:row>18</xdr:row>
      <xdr:rowOff>161192</xdr:rowOff>
    </xdr:to>
    <xdr:pic>
      <xdr:nvPicPr>
        <xdr:cNvPr id="190288" name="Picture 32" descr="BD21298_">
          <a:extLst>
            <a:ext uri="{FF2B5EF4-FFF2-40B4-BE49-F238E27FC236}">
              <a16:creationId xmlns:a16="http://schemas.microsoft.com/office/drawing/2014/main" id="{00000000-0008-0000-0400-00005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120650</xdr:colOff>
      <xdr:row>20</xdr:row>
      <xdr:rowOff>1</xdr:rowOff>
    </xdr:to>
    <xdr:pic>
      <xdr:nvPicPr>
        <xdr:cNvPr id="190289" name="Picture 33" descr="BD21298_">
          <a:extLst>
            <a:ext uri="{FF2B5EF4-FFF2-40B4-BE49-F238E27FC236}">
              <a16:creationId xmlns:a16="http://schemas.microsoft.com/office/drawing/2014/main" id="{00000000-0008-0000-0400-00005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120650</xdr:colOff>
      <xdr:row>21</xdr:row>
      <xdr:rowOff>0</xdr:rowOff>
    </xdr:to>
    <xdr:pic>
      <xdr:nvPicPr>
        <xdr:cNvPr id="190290" name="Picture 34" descr="BD21298_">
          <a:extLst>
            <a:ext uri="{FF2B5EF4-FFF2-40B4-BE49-F238E27FC236}">
              <a16:creationId xmlns:a16="http://schemas.microsoft.com/office/drawing/2014/main" id="{00000000-0008-0000-0400-00005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120650</xdr:colOff>
      <xdr:row>21</xdr:row>
      <xdr:rowOff>161192</xdr:rowOff>
    </xdr:to>
    <xdr:pic>
      <xdr:nvPicPr>
        <xdr:cNvPr id="190291" name="Picture 35" descr="BD21298_">
          <a:extLst>
            <a:ext uri="{FF2B5EF4-FFF2-40B4-BE49-F238E27FC236}">
              <a16:creationId xmlns:a16="http://schemas.microsoft.com/office/drawing/2014/main" id="{00000000-0008-0000-0400-00005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120650</xdr:colOff>
      <xdr:row>23</xdr:row>
      <xdr:rowOff>0</xdr:rowOff>
    </xdr:to>
    <xdr:pic>
      <xdr:nvPicPr>
        <xdr:cNvPr id="190292" name="Picture 36" descr="BD21298_">
          <a:extLst>
            <a:ext uri="{FF2B5EF4-FFF2-40B4-BE49-F238E27FC236}">
              <a16:creationId xmlns:a16="http://schemas.microsoft.com/office/drawing/2014/main" id="{00000000-0008-0000-0400-00005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120650</xdr:colOff>
      <xdr:row>24</xdr:row>
      <xdr:rowOff>1</xdr:rowOff>
    </xdr:to>
    <xdr:pic>
      <xdr:nvPicPr>
        <xdr:cNvPr id="190293" name="Picture 37" descr="BD21298_">
          <a:extLst>
            <a:ext uri="{FF2B5EF4-FFF2-40B4-BE49-F238E27FC236}">
              <a16:creationId xmlns:a16="http://schemas.microsoft.com/office/drawing/2014/main" id="{00000000-0008-0000-0400-00005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120650</xdr:colOff>
      <xdr:row>24</xdr:row>
      <xdr:rowOff>161192</xdr:rowOff>
    </xdr:to>
    <xdr:pic>
      <xdr:nvPicPr>
        <xdr:cNvPr id="190294" name="Picture 38" descr="BD21298_">
          <a:extLst>
            <a:ext uri="{FF2B5EF4-FFF2-40B4-BE49-F238E27FC236}">
              <a16:creationId xmlns:a16="http://schemas.microsoft.com/office/drawing/2014/main" id="{00000000-0008-0000-0400-00005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120650</xdr:colOff>
      <xdr:row>26</xdr:row>
      <xdr:rowOff>0</xdr:rowOff>
    </xdr:to>
    <xdr:pic>
      <xdr:nvPicPr>
        <xdr:cNvPr id="190295" name="Picture 39" descr="BD21298_">
          <a:extLst>
            <a:ext uri="{FF2B5EF4-FFF2-40B4-BE49-F238E27FC236}">
              <a16:creationId xmlns:a16="http://schemas.microsoft.com/office/drawing/2014/main" id="{00000000-0008-0000-0400-00005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120650</xdr:colOff>
      <xdr:row>27</xdr:row>
      <xdr:rowOff>1</xdr:rowOff>
    </xdr:to>
    <xdr:pic>
      <xdr:nvPicPr>
        <xdr:cNvPr id="190296" name="Picture 40" descr="BD21298_">
          <a:extLst>
            <a:ext uri="{FF2B5EF4-FFF2-40B4-BE49-F238E27FC236}">
              <a16:creationId xmlns:a16="http://schemas.microsoft.com/office/drawing/2014/main" id="{00000000-0008-0000-0400-00005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120650</xdr:colOff>
      <xdr:row>27</xdr:row>
      <xdr:rowOff>152400</xdr:rowOff>
    </xdr:to>
    <xdr:pic>
      <xdr:nvPicPr>
        <xdr:cNvPr id="190297" name="Picture 41" descr="BD21298_">
          <a:extLst>
            <a:ext uri="{FF2B5EF4-FFF2-40B4-BE49-F238E27FC236}">
              <a16:creationId xmlns:a16="http://schemas.microsoft.com/office/drawing/2014/main" id="{00000000-0008-0000-0400-00005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120650</xdr:colOff>
      <xdr:row>29</xdr:row>
      <xdr:rowOff>10501</xdr:rowOff>
    </xdr:to>
    <xdr:pic>
      <xdr:nvPicPr>
        <xdr:cNvPr id="190298" name="Picture 42" descr="BD21298_">
          <a:extLst>
            <a:ext uri="{FF2B5EF4-FFF2-40B4-BE49-F238E27FC236}">
              <a16:creationId xmlns:a16="http://schemas.microsoft.com/office/drawing/2014/main" id="{00000000-0008-0000-0400-00005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120650</xdr:colOff>
      <xdr:row>30</xdr:row>
      <xdr:rowOff>3175</xdr:rowOff>
    </xdr:to>
    <xdr:pic>
      <xdr:nvPicPr>
        <xdr:cNvPr id="190299" name="Picture 43" descr="BD21298_">
          <a:extLst>
            <a:ext uri="{FF2B5EF4-FFF2-40B4-BE49-F238E27FC236}">
              <a16:creationId xmlns:a16="http://schemas.microsoft.com/office/drawing/2014/main" id="{00000000-0008-0000-0400-00005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120650</xdr:colOff>
      <xdr:row>31</xdr:row>
      <xdr:rowOff>0</xdr:rowOff>
    </xdr:to>
    <xdr:pic>
      <xdr:nvPicPr>
        <xdr:cNvPr id="190300" name="Picture 44" descr="BD21298_">
          <a:extLst>
            <a:ext uri="{FF2B5EF4-FFF2-40B4-BE49-F238E27FC236}">
              <a16:creationId xmlns:a16="http://schemas.microsoft.com/office/drawing/2014/main" id="{00000000-0008-0000-0400-00005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120650</xdr:colOff>
      <xdr:row>31</xdr:row>
      <xdr:rowOff>161192</xdr:rowOff>
    </xdr:to>
    <xdr:pic>
      <xdr:nvPicPr>
        <xdr:cNvPr id="190301" name="Picture 45" descr="BD21298_">
          <a:extLst>
            <a:ext uri="{FF2B5EF4-FFF2-40B4-BE49-F238E27FC236}">
              <a16:creationId xmlns:a16="http://schemas.microsoft.com/office/drawing/2014/main" id="{00000000-0008-0000-0400-00005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120650</xdr:colOff>
      <xdr:row>33</xdr:row>
      <xdr:rowOff>1</xdr:rowOff>
    </xdr:to>
    <xdr:pic>
      <xdr:nvPicPr>
        <xdr:cNvPr id="190302" name="Picture 46" descr="BD21298_">
          <a:extLst>
            <a:ext uri="{FF2B5EF4-FFF2-40B4-BE49-F238E27FC236}">
              <a16:creationId xmlns:a16="http://schemas.microsoft.com/office/drawing/2014/main" id="{00000000-0008-0000-0400-00005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120650</xdr:colOff>
      <xdr:row>34</xdr:row>
      <xdr:rowOff>0</xdr:rowOff>
    </xdr:to>
    <xdr:pic>
      <xdr:nvPicPr>
        <xdr:cNvPr id="190303" name="Picture 47" descr="BD21298_">
          <a:extLst>
            <a:ext uri="{FF2B5EF4-FFF2-40B4-BE49-F238E27FC236}">
              <a16:creationId xmlns:a16="http://schemas.microsoft.com/office/drawing/2014/main" id="{00000000-0008-0000-0400-00005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120650</xdr:colOff>
      <xdr:row>34</xdr:row>
      <xdr:rowOff>161192</xdr:rowOff>
    </xdr:to>
    <xdr:pic>
      <xdr:nvPicPr>
        <xdr:cNvPr id="190304" name="Picture 48" descr="BD21298_">
          <a:extLst>
            <a:ext uri="{FF2B5EF4-FFF2-40B4-BE49-F238E27FC236}">
              <a16:creationId xmlns:a16="http://schemas.microsoft.com/office/drawing/2014/main" id="{00000000-0008-0000-0400-00006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120650</xdr:colOff>
      <xdr:row>36</xdr:row>
      <xdr:rowOff>0</xdr:rowOff>
    </xdr:to>
    <xdr:pic>
      <xdr:nvPicPr>
        <xdr:cNvPr id="190305" name="Picture 49" descr="BD21298_">
          <a:extLst>
            <a:ext uri="{FF2B5EF4-FFF2-40B4-BE49-F238E27FC236}">
              <a16:creationId xmlns:a16="http://schemas.microsoft.com/office/drawing/2014/main" id="{00000000-0008-0000-0400-00006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120650</xdr:colOff>
      <xdr:row>37</xdr:row>
      <xdr:rowOff>1</xdr:rowOff>
    </xdr:to>
    <xdr:pic>
      <xdr:nvPicPr>
        <xdr:cNvPr id="190306" name="Picture 50" descr="BD21298_">
          <a:extLst>
            <a:ext uri="{FF2B5EF4-FFF2-40B4-BE49-F238E27FC236}">
              <a16:creationId xmlns:a16="http://schemas.microsoft.com/office/drawing/2014/main" id="{00000000-0008-0000-0400-00006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120650</xdr:colOff>
      <xdr:row>37</xdr:row>
      <xdr:rowOff>161192</xdr:rowOff>
    </xdr:to>
    <xdr:pic>
      <xdr:nvPicPr>
        <xdr:cNvPr id="190307" name="Picture 51" descr="BD21298_">
          <a:extLst>
            <a:ext uri="{FF2B5EF4-FFF2-40B4-BE49-F238E27FC236}">
              <a16:creationId xmlns:a16="http://schemas.microsoft.com/office/drawing/2014/main" id="{00000000-0008-0000-0400-00006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120650</xdr:colOff>
      <xdr:row>39</xdr:row>
      <xdr:rowOff>0</xdr:rowOff>
    </xdr:to>
    <xdr:pic>
      <xdr:nvPicPr>
        <xdr:cNvPr id="190308" name="Picture 52" descr="BD21298_">
          <a:extLst>
            <a:ext uri="{FF2B5EF4-FFF2-40B4-BE49-F238E27FC236}">
              <a16:creationId xmlns:a16="http://schemas.microsoft.com/office/drawing/2014/main" id="{00000000-0008-0000-0400-00006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120650</xdr:colOff>
      <xdr:row>40</xdr:row>
      <xdr:rowOff>1</xdr:rowOff>
    </xdr:to>
    <xdr:pic>
      <xdr:nvPicPr>
        <xdr:cNvPr id="190309" name="Picture 53" descr="BD21298_">
          <a:extLst>
            <a:ext uri="{FF2B5EF4-FFF2-40B4-BE49-F238E27FC236}">
              <a16:creationId xmlns:a16="http://schemas.microsoft.com/office/drawing/2014/main" id="{00000000-0008-0000-0400-00006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120650</xdr:colOff>
      <xdr:row>40</xdr:row>
      <xdr:rowOff>152400</xdr:rowOff>
    </xdr:to>
    <xdr:pic>
      <xdr:nvPicPr>
        <xdr:cNvPr id="190310" name="Picture 54" descr="BD21298_">
          <a:extLst>
            <a:ext uri="{FF2B5EF4-FFF2-40B4-BE49-F238E27FC236}">
              <a16:creationId xmlns:a16="http://schemas.microsoft.com/office/drawing/2014/main" id="{00000000-0008-0000-0400-00006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120650</xdr:colOff>
      <xdr:row>42</xdr:row>
      <xdr:rowOff>10501</xdr:rowOff>
    </xdr:to>
    <xdr:pic>
      <xdr:nvPicPr>
        <xdr:cNvPr id="190311" name="Picture 55" descr="BD21298_">
          <a:extLst>
            <a:ext uri="{FF2B5EF4-FFF2-40B4-BE49-F238E27FC236}">
              <a16:creationId xmlns:a16="http://schemas.microsoft.com/office/drawing/2014/main" id="{00000000-0008-0000-0400-00006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120650</xdr:colOff>
      <xdr:row>43</xdr:row>
      <xdr:rowOff>3175</xdr:rowOff>
    </xdr:to>
    <xdr:pic>
      <xdr:nvPicPr>
        <xdr:cNvPr id="190312" name="Picture 56" descr="BD21298_">
          <a:extLst>
            <a:ext uri="{FF2B5EF4-FFF2-40B4-BE49-F238E27FC236}">
              <a16:creationId xmlns:a16="http://schemas.microsoft.com/office/drawing/2014/main" id="{00000000-0008-0000-0400-00006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120650</xdr:colOff>
      <xdr:row>44</xdr:row>
      <xdr:rowOff>0</xdr:rowOff>
    </xdr:to>
    <xdr:pic>
      <xdr:nvPicPr>
        <xdr:cNvPr id="190313" name="Picture 57" descr="BD21298_">
          <a:extLst>
            <a:ext uri="{FF2B5EF4-FFF2-40B4-BE49-F238E27FC236}">
              <a16:creationId xmlns:a16="http://schemas.microsoft.com/office/drawing/2014/main" id="{00000000-0008-0000-0400-00006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120650</xdr:colOff>
      <xdr:row>44</xdr:row>
      <xdr:rowOff>161192</xdr:rowOff>
    </xdr:to>
    <xdr:pic>
      <xdr:nvPicPr>
        <xdr:cNvPr id="190314" name="Picture 58" descr="BD21298_">
          <a:extLst>
            <a:ext uri="{FF2B5EF4-FFF2-40B4-BE49-F238E27FC236}">
              <a16:creationId xmlns:a16="http://schemas.microsoft.com/office/drawing/2014/main" id="{00000000-0008-0000-0400-00006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120650</xdr:colOff>
      <xdr:row>46</xdr:row>
      <xdr:rowOff>1</xdr:rowOff>
    </xdr:to>
    <xdr:pic>
      <xdr:nvPicPr>
        <xdr:cNvPr id="190315" name="Picture 59" descr="BD21298_">
          <a:extLst>
            <a:ext uri="{FF2B5EF4-FFF2-40B4-BE49-F238E27FC236}">
              <a16:creationId xmlns:a16="http://schemas.microsoft.com/office/drawing/2014/main" id="{00000000-0008-0000-0400-00006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120650</xdr:colOff>
      <xdr:row>47</xdr:row>
      <xdr:rowOff>0</xdr:rowOff>
    </xdr:to>
    <xdr:pic>
      <xdr:nvPicPr>
        <xdr:cNvPr id="190316" name="Picture 60" descr="BD21298_">
          <a:extLst>
            <a:ext uri="{FF2B5EF4-FFF2-40B4-BE49-F238E27FC236}">
              <a16:creationId xmlns:a16="http://schemas.microsoft.com/office/drawing/2014/main" id="{00000000-0008-0000-0400-00006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120650</xdr:colOff>
      <xdr:row>47</xdr:row>
      <xdr:rowOff>152400</xdr:rowOff>
    </xdr:to>
    <xdr:pic>
      <xdr:nvPicPr>
        <xdr:cNvPr id="190317" name="Picture 61" descr="BD21298_">
          <a:extLst>
            <a:ext uri="{FF2B5EF4-FFF2-40B4-BE49-F238E27FC236}">
              <a16:creationId xmlns:a16="http://schemas.microsoft.com/office/drawing/2014/main" id="{00000000-0008-0000-0400-00006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120650</xdr:colOff>
      <xdr:row>8</xdr:row>
      <xdr:rowOff>152400</xdr:rowOff>
    </xdr:to>
    <xdr:pic>
      <xdr:nvPicPr>
        <xdr:cNvPr id="190318" name="Picture 22" descr="BD21298_">
          <a:extLst>
            <a:ext uri="{FF2B5EF4-FFF2-40B4-BE49-F238E27FC236}">
              <a16:creationId xmlns:a16="http://schemas.microsoft.com/office/drawing/2014/main" id="{00000000-0008-0000-0400-00006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120650</xdr:colOff>
      <xdr:row>10</xdr:row>
      <xdr:rowOff>0</xdr:rowOff>
    </xdr:to>
    <xdr:pic>
      <xdr:nvPicPr>
        <xdr:cNvPr id="190319" name="Picture 23" descr="BD21298_">
          <a:extLst>
            <a:ext uri="{FF2B5EF4-FFF2-40B4-BE49-F238E27FC236}">
              <a16:creationId xmlns:a16="http://schemas.microsoft.com/office/drawing/2014/main" id="{00000000-0008-0000-0400-00006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120650</xdr:colOff>
      <xdr:row>11</xdr:row>
      <xdr:rowOff>3175</xdr:rowOff>
    </xdr:to>
    <xdr:pic>
      <xdr:nvPicPr>
        <xdr:cNvPr id="190320" name="Picture 24" descr="BD21298_">
          <a:extLst>
            <a:ext uri="{FF2B5EF4-FFF2-40B4-BE49-F238E27FC236}">
              <a16:creationId xmlns:a16="http://schemas.microsoft.com/office/drawing/2014/main" id="{00000000-0008-0000-0400-00007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120650</xdr:colOff>
      <xdr:row>12</xdr:row>
      <xdr:rowOff>3174</xdr:rowOff>
    </xdr:to>
    <xdr:pic>
      <xdr:nvPicPr>
        <xdr:cNvPr id="190321" name="Picture 25" descr="BD21298_">
          <a:extLst>
            <a:ext uri="{FF2B5EF4-FFF2-40B4-BE49-F238E27FC236}">
              <a16:creationId xmlns:a16="http://schemas.microsoft.com/office/drawing/2014/main" id="{00000000-0008-0000-0400-00007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120650</xdr:colOff>
      <xdr:row>13</xdr:row>
      <xdr:rowOff>3176</xdr:rowOff>
    </xdr:to>
    <xdr:pic>
      <xdr:nvPicPr>
        <xdr:cNvPr id="190322" name="Picture 26" descr="BD21298_">
          <a:extLst>
            <a:ext uri="{FF2B5EF4-FFF2-40B4-BE49-F238E27FC236}">
              <a16:creationId xmlns:a16="http://schemas.microsoft.com/office/drawing/2014/main" id="{00000000-0008-0000-0400-00007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120650</xdr:colOff>
      <xdr:row>14</xdr:row>
      <xdr:rowOff>3175</xdr:rowOff>
    </xdr:to>
    <xdr:pic>
      <xdr:nvPicPr>
        <xdr:cNvPr id="190323" name="Picture 27" descr="BD21298_">
          <a:extLst>
            <a:ext uri="{FF2B5EF4-FFF2-40B4-BE49-F238E27FC236}">
              <a16:creationId xmlns:a16="http://schemas.microsoft.com/office/drawing/2014/main" id="{00000000-0008-0000-0400-00007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120650</xdr:colOff>
      <xdr:row>14</xdr:row>
      <xdr:rowOff>152400</xdr:rowOff>
    </xdr:to>
    <xdr:pic>
      <xdr:nvPicPr>
        <xdr:cNvPr id="190324" name="Picture 28" descr="BD21298_">
          <a:extLst>
            <a:ext uri="{FF2B5EF4-FFF2-40B4-BE49-F238E27FC236}">
              <a16:creationId xmlns:a16="http://schemas.microsoft.com/office/drawing/2014/main" id="{00000000-0008-0000-0400-00007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120650</xdr:colOff>
      <xdr:row>16</xdr:row>
      <xdr:rowOff>7326</xdr:rowOff>
    </xdr:to>
    <xdr:pic>
      <xdr:nvPicPr>
        <xdr:cNvPr id="190325" name="Picture 29" descr="BD21298_">
          <a:extLst>
            <a:ext uri="{FF2B5EF4-FFF2-40B4-BE49-F238E27FC236}">
              <a16:creationId xmlns:a16="http://schemas.microsoft.com/office/drawing/2014/main" id="{00000000-0008-0000-0400-00007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120650</xdr:colOff>
      <xdr:row>17</xdr:row>
      <xdr:rowOff>3175</xdr:rowOff>
    </xdr:to>
    <xdr:pic>
      <xdr:nvPicPr>
        <xdr:cNvPr id="190326" name="Picture 30" descr="BD21298_">
          <a:extLst>
            <a:ext uri="{FF2B5EF4-FFF2-40B4-BE49-F238E27FC236}">
              <a16:creationId xmlns:a16="http://schemas.microsoft.com/office/drawing/2014/main" id="{00000000-0008-0000-0400-00007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120650</xdr:colOff>
      <xdr:row>18</xdr:row>
      <xdr:rowOff>0</xdr:rowOff>
    </xdr:to>
    <xdr:pic>
      <xdr:nvPicPr>
        <xdr:cNvPr id="190327" name="Picture 31" descr="BD21298_">
          <a:extLst>
            <a:ext uri="{FF2B5EF4-FFF2-40B4-BE49-F238E27FC236}">
              <a16:creationId xmlns:a16="http://schemas.microsoft.com/office/drawing/2014/main" id="{00000000-0008-0000-0400-00007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120650</xdr:colOff>
      <xdr:row>18</xdr:row>
      <xdr:rowOff>161192</xdr:rowOff>
    </xdr:to>
    <xdr:pic>
      <xdr:nvPicPr>
        <xdr:cNvPr id="190328" name="Picture 32" descr="BD21298_">
          <a:extLst>
            <a:ext uri="{FF2B5EF4-FFF2-40B4-BE49-F238E27FC236}">
              <a16:creationId xmlns:a16="http://schemas.microsoft.com/office/drawing/2014/main" id="{00000000-0008-0000-0400-00007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120650</xdr:colOff>
      <xdr:row>20</xdr:row>
      <xdr:rowOff>1</xdr:rowOff>
    </xdr:to>
    <xdr:pic>
      <xdr:nvPicPr>
        <xdr:cNvPr id="190329" name="Picture 33" descr="BD21298_">
          <a:extLst>
            <a:ext uri="{FF2B5EF4-FFF2-40B4-BE49-F238E27FC236}">
              <a16:creationId xmlns:a16="http://schemas.microsoft.com/office/drawing/2014/main" id="{00000000-0008-0000-0400-00007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120650</xdr:colOff>
      <xdr:row>21</xdr:row>
      <xdr:rowOff>0</xdr:rowOff>
    </xdr:to>
    <xdr:pic>
      <xdr:nvPicPr>
        <xdr:cNvPr id="190330" name="Picture 34" descr="BD21298_">
          <a:extLst>
            <a:ext uri="{FF2B5EF4-FFF2-40B4-BE49-F238E27FC236}">
              <a16:creationId xmlns:a16="http://schemas.microsoft.com/office/drawing/2014/main" id="{00000000-0008-0000-0400-00007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120650</xdr:colOff>
      <xdr:row>21</xdr:row>
      <xdr:rowOff>161192</xdr:rowOff>
    </xdr:to>
    <xdr:pic>
      <xdr:nvPicPr>
        <xdr:cNvPr id="190331" name="Picture 35" descr="BD21298_">
          <a:extLst>
            <a:ext uri="{FF2B5EF4-FFF2-40B4-BE49-F238E27FC236}">
              <a16:creationId xmlns:a16="http://schemas.microsoft.com/office/drawing/2014/main" id="{00000000-0008-0000-0400-00007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120650</xdr:colOff>
      <xdr:row>23</xdr:row>
      <xdr:rowOff>0</xdr:rowOff>
    </xdr:to>
    <xdr:pic>
      <xdr:nvPicPr>
        <xdr:cNvPr id="190332" name="Picture 36" descr="BD21298_">
          <a:extLst>
            <a:ext uri="{FF2B5EF4-FFF2-40B4-BE49-F238E27FC236}">
              <a16:creationId xmlns:a16="http://schemas.microsoft.com/office/drawing/2014/main" id="{00000000-0008-0000-0400-00007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120650</xdr:colOff>
      <xdr:row>24</xdr:row>
      <xdr:rowOff>1</xdr:rowOff>
    </xdr:to>
    <xdr:pic>
      <xdr:nvPicPr>
        <xdr:cNvPr id="190333" name="Picture 37" descr="BD21298_">
          <a:extLst>
            <a:ext uri="{FF2B5EF4-FFF2-40B4-BE49-F238E27FC236}">
              <a16:creationId xmlns:a16="http://schemas.microsoft.com/office/drawing/2014/main" id="{00000000-0008-0000-0400-00007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120650</xdr:colOff>
      <xdr:row>24</xdr:row>
      <xdr:rowOff>161192</xdr:rowOff>
    </xdr:to>
    <xdr:pic>
      <xdr:nvPicPr>
        <xdr:cNvPr id="190334" name="Picture 38" descr="BD21298_">
          <a:extLst>
            <a:ext uri="{FF2B5EF4-FFF2-40B4-BE49-F238E27FC236}">
              <a16:creationId xmlns:a16="http://schemas.microsoft.com/office/drawing/2014/main" id="{00000000-0008-0000-0400-00007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120650</xdr:colOff>
      <xdr:row>26</xdr:row>
      <xdr:rowOff>0</xdr:rowOff>
    </xdr:to>
    <xdr:pic>
      <xdr:nvPicPr>
        <xdr:cNvPr id="190335" name="Picture 39" descr="BD21298_">
          <a:extLst>
            <a:ext uri="{FF2B5EF4-FFF2-40B4-BE49-F238E27FC236}">
              <a16:creationId xmlns:a16="http://schemas.microsoft.com/office/drawing/2014/main" id="{00000000-0008-0000-0400-00007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120650</xdr:colOff>
      <xdr:row>27</xdr:row>
      <xdr:rowOff>1</xdr:rowOff>
    </xdr:to>
    <xdr:pic>
      <xdr:nvPicPr>
        <xdr:cNvPr id="190336" name="Picture 40" descr="BD21298_">
          <a:extLst>
            <a:ext uri="{FF2B5EF4-FFF2-40B4-BE49-F238E27FC236}">
              <a16:creationId xmlns:a16="http://schemas.microsoft.com/office/drawing/2014/main" id="{00000000-0008-0000-0400-00008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120650</xdr:colOff>
      <xdr:row>27</xdr:row>
      <xdr:rowOff>152400</xdr:rowOff>
    </xdr:to>
    <xdr:pic>
      <xdr:nvPicPr>
        <xdr:cNvPr id="190337" name="Picture 41" descr="BD21298_">
          <a:extLst>
            <a:ext uri="{FF2B5EF4-FFF2-40B4-BE49-F238E27FC236}">
              <a16:creationId xmlns:a16="http://schemas.microsoft.com/office/drawing/2014/main" id="{00000000-0008-0000-0400-00008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120650</xdr:colOff>
      <xdr:row>29</xdr:row>
      <xdr:rowOff>10501</xdr:rowOff>
    </xdr:to>
    <xdr:pic>
      <xdr:nvPicPr>
        <xdr:cNvPr id="190338" name="Picture 42" descr="BD21298_">
          <a:extLst>
            <a:ext uri="{FF2B5EF4-FFF2-40B4-BE49-F238E27FC236}">
              <a16:creationId xmlns:a16="http://schemas.microsoft.com/office/drawing/2014/main" id="{00000000-0008-0000-0400-00008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120650</xdr:colOff>
      <xdr:row>30</xdr:row>
      <xdr:rowOff>3175</xdr:rowOff>
    </xdr:to>
    <xdr:pic>
      <xdr:nvPicPr>
        <xdr:cNvPr id="190339" name="Picture 43" descr="BD21298_">
          <a:extLst>
            <a:ext uri="{FF2B5EF4-FFF2-40B4-BE49-F238E27FC236}">
              <a16:creationId xmlns:a16="http://schemas.microsoft.com/office/drawing/2014/main" id="{00000000-0008-0000-0400-00008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120650</xdr:colOff>
      <xdr:row>31</xdr:row>
      <xdr:rowOff>0</xdr:rowOff>
    </xdr:to>
    <xdr:pic>
      <xdr:nvPicPr>
        <xdr:cNvPr id="190340" name="Picture 44" descr="BD21298_">
          <a:extLst>
            <a:ext uri="{FF2B5EF4-FFF2-40B4-BE49-F238E27FC236}">
              <a16:creationId xmlns:a16="http://schemas.microsoft.com/office/drawing/2014/main" id="{00000000-0008-0000-0400-00008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120650</xdr:colOff>
      <xdr:row>31</xdr:row>
      <xdr:rowOff>161192</xdr:rowOff>
    </xdr:to>
    <xdr:pic>
      <xdr:nvPicPr>
        <xdr:cNvPr id="190341" name="Picture 45" descr="BD21298_">
          <a:extLst>
            <a:ext uri="{FF2B5EF4-FFF2-40B4-BE49-F238E27FC236}">
              <a16:creationId xmlns:a16="http://schemas.microsoft.com/office/drawing/2014/main" id="{00000000-0008-0000-0400-00008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120650</xdr:colOff>
      <xdr:row>33</xdr:row>
      <xdr:rowOff>1</xdr:rowOff>
    </xdr:to>
    <xdr:pic>
      <xdr:nvPicPr>
        <xdr:cNvPr id="190342" name="Picture 46" descr="BD21298_">
          <a:extLst>
            <a:ext uri="{FF2B5EF4-FFF2-40B4-BE49-F238E27FC236}">
              <a16:creationId xmlns:a16="http://schemas.microsoft.com/office/drawing/2014/main" id="{00000000-0008-0000-0400-00008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120650</xdr:colOff>
      <xdr:row>34</xdr:row>
      <xdr:rowOff>0</xdr:rowOff>
    </xdr:to>
    <xdr:pic>
      <xdr:nvPicPr>
        <xdr:cNvPr id="190343" name="Picture 47" descr="BD21298_">
          <a:extLst>
            <a:ext uri="{FF2B5EF4-FFF2-40B4-BE49-F238E27FC236}">
              <a16:creationId xmlns:a16="http://schemas.microsoft.com/office/drawing/2014/main" id="{00000000-0008-0000-0400-00008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120650</xdr:colOff>
      <xdr:row>34</xdr:row>
      <xdr:rowOff>161192</xdr:rowOff>
    </xdr:to>
    <xdr:pic>
      <xdr:nvPicPr>
        <xdr:cNvPr id="190344" name="Picture 48" descr="BD21298_">
          <a:extLst>
            <a:ext uri="{FF2B5EF4-FFF2-40B4-BE49-F238E27FC236}">
              <a16:creationId xmlns:a16="http://schemas.microsoft.com/office/drawing/2014/main" id="{00000000-0008-0000-0400-00008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120650</xdr:colOff>
      <xdr:row>36</xdr:row>
      <xdr:rowOff>0</xdr:rowOff>
    </xdr:to>
    <xdr:pic>
      <xdr:nvPicPr>
        <xdr:cNvPr id="190345" name="Picture 49" descr="BD21298_">
          <a:extLst>
            <a:ext uri="{FF2B5EF4-FFF2-40B4-BE49-F238E27FC236}">
              <a16:creationId xmlns:a16="http://schemas.microsoft.com/office/drawing/2014/main" id="{00000000-0008-0000-0400-00008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120650</xdr:colOff>
      <xdr:row>37</xdr:row>
      <xdr:rowOff>1</xdr:rowOff>
    </xdr:to>
    <xdr:pic>
      <xdr:nvPicPr>
        <xdr:cNvPr id="190346" name="Picture 50" descr="BD21298_">
          <a:extLst>
            <a:ext uri="{FF2B5EF4-FFF2-40B4-BE49-F238E27FC236}">
              <a16:creationId xmlns:a16="http://schemas.microsoft.com/office/drawing/2014/main" id="{00000000-0008-0000-0400-00008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120650</xdr:colOff>
      <xdr:row>37</xdr:row>
      <xdr:rowOff>161192</xdr:rowOff>
    </xdr:to>
    <xdr:pic>
      <xdr:nvPicPr>
        <xdr:cNvPr id="190347" name="Picture 51" descr="BD21298_">
          <a:extLst>
            <a:ext uri="{FF2B5EF4-FFF2-40B4-BE49-F238E27FC236}">
              <a16:creationId xmlns:a16="http://schemas.microsoft.com/office/drawing/2014/main" id="{00000000-0008-0000-0400-00008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120650</xdr:colOff>
      <xdr:row>39</xdr:row>
      <xdr:rowOff>0</xdr:rowOff>
    </xdr:to>
    <xdr:pic>
      <xdr:nvPicPr>
        <xdr:cNvPr id="190348" name="Picture 52" descr="BD21298_">
          <a:extLst>
            <a:ext uri="{FF2B5EF4-FFF2-40B4-BE49-F238E27FC236}">
              <a16:creationId xmlns:a16="http://schemas.microsoft.com/office/drawing/2014/main" id="{00000000-0008-0000-0400-00008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120650</xdr:colOff>
      <xdr:row>40</xdr:row>
      <xdr:rowOff>1</xdr:rowOff>
    </xdr:to>
    <xdr:pic>
      <xdr:nvPicPr>
        <xdr:cNvPr id="190349" name="Picture 53" descr="BD21298_">
          <a:extLst>
            <a:ext uri="{FF2B5EF4-FFF2-40B4-BE49-F238E27FC236}">
              <a16:creationId xmlns:a16="http://schemas.microsoft.com/office/drawing/2014/main" id="{00000000-0008-0000-0400-00008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120650</xdr:colOff>
      <xdr:row>40</xdr:row>
      <xdr:rowOff>152400</xdr:rowOff>
    </xdr:to>
    <xdr:pic>
      <xdr:nvPicPr>
        <xdr:cNvPr id="190350" name="Picture 54" descr="BD21298_">
          <a:extLst>
            <a:ext uri="{FF2B5EF4-FFF2-40B4-BE49-F238E27FC236}">
              <a16:creationId xmlns:a16="http://schemas.microsoft.com/office/drawing/2014/main" id="{00000000-0008-0000-0400-00008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120650</xdr:colOff>
      <xdr:row>42</xdr:row>
      <xdr:rowOff>10501</xdr:rowOff>
    </xdr:to>
    <xdr:pic>
      <xdr:nvPicPr>
        <xdr:cNvPr id="190351" name="Picture 55" descr="BD21298_">
          <a:extLst>
            <a:ext uri="{FF2B5EF4-FFF2-40B4-BE49-F238E27FC236}">
              <a16:creationId xmlns:a16="http://schemas.microsoft.com/office/drawing/2014/main" id="{00000000-0008-0000-0400-00008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120650</xdr:colOff>
      <xdr:row>43</xdr:row>
      <xdr:rowOff>3175</xdr:rowOff>
    </xdr:to>
    <xdr:pic>
      <xdr:nvPicPr>
        <xdr:cNvPr id="190352" name="Picture 56" descr="BD21298_">
          <a:extLst>
            <a:ext uri="{FF2B5EF4-FFF2-40B4-BE49-F238E27FC236}">
              <a16:creationId xmlns:a16="http://schemas.microsoft.com/office/drawing/2014/main" id="{00000000-0008-0000-0400-00009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120650</xdr:colOff>
      <xdr:row>44</xdr:row>
      <xdr:rowOff>0</xdr:rowOff>
    </xdr:to>
    <xdr:pic>
      <xdr:nvPicPr>
        <xdr:cNvPr id="190353" name="Picture 57" descr="BD21298_">
          <a:extLst>
            <a:ext uri="{FF2B5EF4-FFF2-40B4-BE49-F238E27FC236}">
              <a16:creationId xmlns:a16="http://schemas.microsoft.com/office/drawing/2014/main" id="{00000000-0008-0000-0400-00009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120650</xdr:colOff>
      <xdr:row>44</xdr:row>
      <xdr:rowOff>161192</xdr:rowOff>
    </xdr:to>
    <xdr:pic>
      <xdr:nvPicPr>
        <xdr:cNvPr id="190354" name="Picture 58" descr="BD21298_">
          <a:extLst>
            <a:ext uri="{FF2B5EF4-FFF2-40B4-BE49-F238E27FC236}">
              <a16:creationId xmlns:a16="http://schemas.microsoft.com/office/drawing/2014/main" id="{00000000-0008-0000-0400-00009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120650</xdr:colOff>
      <xdr:row>46</xdr:row>
      <xdr:rowOff>1</xdr:rowOff>
    </xdr:to>
    <xdr:pic>
      <xdr:nvPicPr>
        <xdr:cNvPr id="190355" name="Picture 59" descr="BD21298_">
          <a:extLst>
            <a:ext uri="{FF2B5EF4-FFF2-40B4-BE49-F238E27FC236}">
              <a16:creationId xmlns:a16="http://schemas.microsoft.com/office/drawing/2014/main" id="{00000000-0008-0000-0400-00009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120650</xdr:colOff>
      <xdr:row>47</xdr:row>
      <xdr:rowOff>0</xdr:rowOff>
    </xdr:to>
    <xdr:pic>
      <xdr:nvPicPr>
        <xdr:cNvPr id="190356" name="Picture 60" descr="BD21298_">
          <a:extLst>
            <a:ext uri="{FF2B5EF4-FFF2-40B4-BE49-F238E27FC236}">
              <a16:creationId xmlns:a16="http://schemas.microsoft.com/office/drawing/2014/main" id="{00000000-0008-0000-0400-00009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120650</xdr:colOff>
      <xdr:row>47</xdr:row>
      <xdr:rowOff>152400</xdr:rowOff>
    </xdr:to>
    <xdr:pic>
      <xdr:nvPicPr>
        <xdr:cNvPr id="190357" name="Picture 61" descr="BD21298_">
          <a:extLst>
            <a:ext uri="{FF2B5EF4-FFF2-40B4-BE49-F238E27FC236}">
              <a16:creationId xmlns:a16="http://schemas.microsoft.com/office/drawing/2014/main" id="{00000000-0008-0000-0400-00009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120650</xdr:colOff>
      <xdr:row>8</xdr:row>
      <xdr:rowOff>152400</xdr:rowOff>
    </xdr:to>
    <xdr:pic>
      <xdr:nvPicPr>
        <xdr:cNvPr id="190358" name="Picture 22" descr="BD21298_">
          <a:extLst>
            <a:ext uri="{FF2B5EF4-FFF2-40B4-BE49-F238E27FC236}">
              <a16:creationId xmlns:a16="http://schemas.microsoft.com/office/drawing/2014/main" id="{00000000-0008-0000-0400-00009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120650</xdr:colOff>
      <xdr:row>10</xdr:row>
      <xdr:rowOff>0</xdr:rowOff>
    </xdr:to>
    <xdr:pic>
      <xdr:nvPicPr>
        <xdr:cNvPr id="190359" name="Picture 23" descr="BD21298_">
          <a:extLst>
            <a:ext uri="{FF2B5EF4-FFF2-40B4-BE49-F238E27FC236}">
              <a16:creationId xmlns:a16="http://schemas.microsoft.com/office/drawing/2014/main" id="{00000000-0008-0000-0400-00009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120650</xdr:colOff>
      <xdr:row>11</xdr:row>
      <xdr:rowOff>3175</xdr:rowOff>
    </xdr:to>
    <xdr:pic>
      <xdr:nvPicPr>
        <xdr:cNvPr id="190360" name="Picture 24" descr="BD21298_">
          <a:extLst>
            <a:ext uri="{FF2B5EF4-FFF2-40B4-BE49-F238E27FC236}">
              <a16:creationId xmlns:a16="http://schemas.microsoft.com/office/drawing/2014/main" id="{00000000-0008-0000-0400-00009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120650</xdr:colOff>
      <xdr:row>12</xdr:row>
      <xdr:rowOff>3174</xdr:rowOff>
    </xdr:to>
    <xdr:pic>
      <xdr:nvPicPr>
        <xdr:cNvPr id="190361" name="Picture 25" descr="BD21298_">
          <a:extLst>
            <a:ext uri="{FF2B5EF4-FFF2-40B4-BE49-F238E27FC236}">
              <a16:creationId xmlns:a16="http://schemas.microsoft.com/office/drawing/2014/main" id="{00000000-0008-0000-0400-00009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120650</xdr:colOff>
      <xdr:row>13</xdr:row>
      <xdr:rowOff>3176</xdr:rowOff>
    </xdr:to>
    <xdr:pic>
      <xdr:nvPicPr>
        <xdr:cNvPr id="190362" name="Picture 26" descr="BD21298_">
          <a:extLst>
            <a:ext uri="{FF2B5EF4-FFF2-40B4-BE49-F238E27FC236}">
              <a16:creationId xmlns:a16="http://schemas.microsoft.com/office/drawing/2014/main" id="{00000000-0008-0000-0400-00009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120650</xdr:colOff>
      <xdr:row>14</xdr:row>
      <xdr:rowOff>3175</xdr:rowOff>
    </xdr:to>
    <xdr:pic>
      <xdr:nvPicPr>
        <xdr:cNvPr id="190363" name="Picture 27" descr="BD21298_">
          <a:extLst>
            <a:ext uri="{FF2B5EF4-FFF2-40B4-BE49-F238E27FC236}">
              <a16:creationId xmlns:a16="http://schemas.microsoft.com/office/drawing/2014/main" id="{00000000-0008-0000-0400-00009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120650</xdr:colOff>
      <xdr:row>14</xdr:row>
      <xdr:rowOff>152400</xdr:rowOff>
    </xdr:to>
    <xdr:pic>
      <xdr:nvPicPr>
        <xdr:cNvPr id="190364" name="Picture 28" descr="BD21298_">
          <a:extLst>
            <a:ext uri="{FF2B5EF4-FFF2-40B4-BE49-F238E27FC236}">
              <a16:creationId xmlns:a16="http://schemas.microsoft.com/office/drawing/2014/main" id="{00000000-0008-0000-0400-00009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120650</xdr:colOff>
      <xdr:row>16</xdr:row>
      <xdr:rowOff>7326</xdr:rowOff>
    </xdr:to>
    <xdr:pic>
      <xdr:nvPicPr>
        <xdr:cNvPr id="190365" name="Picture 29" descr="BD21298_">
          <a:extLst>
            <a:ext uri="{FF2B5EF4-FFF2-40B4-BE49-F238E27FC236}">
              <a16:creationId xmlns:a16="http://schemas.microsoft.com/office/drawing/2014/main" id="{00000000-0008-0000-0400-00009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120650</xdr:colOff>
      <xdr:row>17</xdr:row>
      <xdr:rowOff>3175</xdr:rowOff>
    </xdr:to>
    <xdr:pic>
      <xdr:nvPicPr>
        <xdr:cNvPr id="190366" name="Picture 30" descr="BD21298_">
          <a:extLst>
            <a:ext uri="{FF2B5EF4-FFF2-40B4-BE49-F238E27FC236}">
              <a16:creationId xmlns:a16="http://schemas.microsoft.com/office/drawing/2014/main" id="{00000000-0008-0000-0400-00009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120650</xdr:colOff>
      <xdr:row>18</xdr:row>
      <xdr:rowOff>0</xdr:rowOff>
    </xdr:to>
    <xdr:pic>
      <xdr:nvPicPr>
        <xdr:cNvPr id="190367" name="Picture 31" descr="BD21298_">
          <a:extLst>
            <a:ext uri="{FF2B5EF4-FFF2-40B4-BE49-F238E27FC236}">
              <a16:creationId xmlns:a16="http://schemas.microsoft.com/office/drawing/2014/main" id="{00000000-0008-0000-0400-00009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120650</xdr:colOff>
      <xdr:row>18</xdr:row>
      <xdr:rowOff>161192</xdr:rowOff>
    </xdr:to>
    <xdr:pic>
      <xdr:nvPicPr>
        <xdr:cNvPr id="190368" name="Picture 32" descr="BD21298_">
          <a:extLst>
            <a:ext uri="{FF2B5EF4-FFF2-40B4-BE49-F238E27FC236}">
              <a16:creationId xmlns:a16="http://schemas.microsoft.com/office/drawing/2014/main" id="{00000000-0008-0000-0400-0000A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120650</xdr:colOff>
      <xdr:row>20</xdr:row>
      <xdr:rowOff>1</xdr:rowOff>
    </xdr:to>
    <xdr:pic>
      <xdr:nvPicPr>
        <xdr:cNvPr id="190369" name="Picture 33" descr="BD21298_">
          <a:extLst>
            <a:ext uri="{FF2B5EF4-FFF2-40B4-BE49-F238E27FC236}">
              <a16:creationId xmlns:a16="http://schemas.microsoft.com/office/drawing/2014/main" id="{00000000-0008-0000-0400-0000A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120650</xdr:colOff>
      <xdr:row>21</xdr:row>
      <xdr:rowOff>0</xdr:rowOff>
    </xdr:to>
    <xdr:pic>
      <xdr:nvPicPr>
        <xdr:cNvPr id="190370" name="Picture 34" descr="BD21298_">
          <a:extLst>
            <a:ext uri="{FF2B5EF4-FFF2-40B4-BE49-F238E27FC236}">
              <a16:creationId xmlns:a16="http://schemas.microsoft.com/office/drawing/2014/main" id="{00000000-0008-0000-0400-0000A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120650</xdr:colOff>
      <xdr:row>21</xdr:row>
      <xdr:rowOff>161192</xdr:rowOff>
    </xdr:to>
    <xdr:pic>
      <xdr:nvPicPr>
        <xdr:cNvPr id="190371" name="Picture 35" descr="BD21298_">
          <a:extLst>
            <a:ext uri="{FF2B5EF4-FFF2-40B4-BE49-F238E27FC236}">
              <a16:creationId xmlns:a16="http://schemas.microsoft.com/office/drawing/2014/main" id="{00000000-0008-0000-0400-0000A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120650</xdr:colOff>
      <xdr:row>23</xdr:row>
      <xdr:rowOff>0</xdr:rowOff>
    </xdr:to>
    <xdr:pic>
      <xdr:nvPicPr>
        <xdr:cNvPr id="190372" name="Picture 36" descr="BD21298_">
          <a:extLst>
            <a:ext uri="{FF2B5EF4-FFF2-40B4-BE49-F238E27FC236}">
              <a16:creationId xmlns:a16="http://schemas.microsoft.com/office/drawing/2014/main" id="{00000000-0008-0000-0400-0000A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120650</xdr:colOff>
      <xdr:row>24</xdr:row>
      <xdr:rowOff>1</xdr:rowOff>
    </xdr:to>
    <xdr:pic>
      <xdr:nvPicPr>
        <xdr:cNvPr id="190373" name="Picture 37" descr="BD21298_">
          <a:extLst>
            <a:ext uri="{FF2B5EF4-FFF2-40B4-BE49-F238E27FC236}">
              <a16:creationId xmlns:a16="http://schemas.microsoft.com/office/drawing/2014/main" id="{00000000-0008-0000-0400-0000A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120650</xdr:colOff>
      <xdr:row>24</xdr:row>
      <xdr:rowOff>161192</xdr:rowOff>
    </xdr:to>
    <xdr:pic>
      <xdr:nvPicPr>
        <xdr:cNvPr id="190374" name="Picture 38" descr="BD21298_">
          <a:extLst>
            <a:ext uri="{FF2B5EF4-FFF2-40B4-BE49-F238E27FC236}">
              <a16:creationId xmlns:a16="http://schemas.microsoft.com/office/drawing/2014/main" id="{00000000-0008-0000-0400-0000A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120650</xdr:colOff>
      <xdr:row>26</xdr:row>
      <xdr:rowOff>0</xdr:rowOff>
    </xdr:to>
    <xdr:pic>
      <xdr:nvPicPr>
        <xdr:cNvPr id="190375" name="Picture 39" descr="BD21298_">
          <a:extLst>
            <a:ext uri="{FF2B5EF4-FFF2-40B4-BE49-F238E27FC236}">
              <a16:creationId xmlns:a16="http://schemas.microsoft.com/office/drawing/2014/main" id="{00000000-0008-0000-0400-0000A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120650</xdr:colOff>
      <xdr:row>27</xdr:row>
      <xdr:rowOff>1</xdr:rowOff>
    </xdr:to>
    <xdr:pic>
      <xdr:nvPicPr>
        <xdr:cNvPr id="190376" name="Picture 40" descr="BD21298_">
          <a:extLst>
            <a:ext uri="{FF2B5EF4-FFF2-40B4-BE49-F238E27FC236}">
              <a16:creationId xmlns:a16="http://schemas.microsoft.com/office/drawing/2014/main" id="{00000000-0008-0000-0400-0000A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120650</xdr:colOff>
      <xdr:row>27</xdr:row>
      <xdr:rowOff>152400</xdr:rowOff>
    </xdr:to>
    <xdr:pic>
      <xdr:nvPicPr>
        <xdr:cNvPr id="190377" name="Picture 41" descr="BD21298_">
          <a:extLst>
            <a:ext uri="{FF2B5EF4-FFF2-40B4-BE49-F238E27FC236}">
              <a16:creationId xmlns:a16="http://schemas.microsoft.com/office/drawing/2014/main" id="{00000000-0008-0000-0400-0000A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120650</xdr:colOff>
      <xdr:row>29</xdr:row>
      <xdr:rowOff>10501</xdr:rowOff>
    </xdr:to>
    <xdr:pic>
      <xdr:nvPicPr>
        <xdr:cNvPr id="190378" name="Picture 42" descr="BD21298_">
          <a:extLst>
            <a:ext uri="{FF2B5EF4-FFF2-40B4-BE49-F238E27FC236}">
              <a16:creationId xmlns:a16="http://schemas.microsoft.com/office/drawing/2014/main" id="{00000000-0008-0000-0400-0000A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120650</xdr:colOff>
      <xdr:row>30</xdr:row>
      <xdr:rowOff>3175</xdr:rowOff>
    </xdr:to>
    <xdr:pic>
      <xdr:nvPicPr>
        <xdr:cNvPr id="190379" name="Picture 43" descr="BD21298_">
          <a:extLst>
            <a:ext uri="{FF2B5EF4-FFF2-40B4-BE49-F238E27FC236}">
              <a16:creationId xmlns:a16="http://schemas.microsoft.com/office/drawing/2014/main" id="{00000000-0008-0000-0400-0000A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120650</xdr:colOff>
      <xdr:row>31</xdr:row>
      <xdr:rowOff>0</xdr:rowOff>
    </xdr:to>
    <xdr:pic>
      <xdr:nvPicPr>
        <xdr:cNvPr id="190380" name="Picture 44" descr="BD21298_">
          <a:extLst>
            <a:ext uri="{FF2B5EF4-FFF2-40B4-BE49-F238E27FC236}">
              <a16:creationId xmlns:a16="http://schemas.microsoft.com/office/drawing/2014/main" id="{00000000-0008-0000-0400-0000A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120650</xdr:colOff>
      <xdr:row>31</xdr:row>
      <xdr:rowOff>161192</xdr:rowOff>
    </xdr:to>
    <xdr:pic>
      <xdr:nvPicPr>
        <xdr:cNvPr id="190381" name="Picture 45" descr="BD21298_">
          <a:extLst>
            <a:ext uri="{FF2B5EF4-FFF2-40B4-BE49-F238E27FC236}">
              <a16:creationId xmlns:a16="http://schemas.microsoft.com/office/drawing/2014/main" id="{00000000-0008-0000-0400-0000A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120650</xdr:colOff>
      <xdr:row>33</xdr:row>
      <xdr:rowOff>1</xdr:rowOff>
    </xdr:to>
    <xdr:pic>
      <xdr:nvPicPr>
        <xdr:cNvPr id="190382" name="Picture 46" descr="BD21298_">
          <a:extLst>
            <a:ext uri="{FF2B5EF4-FFF2-40B4-BE49-F238E27FC236}">
              <a16:creationId xmlns:a16="http://schemas.microsoft.com/office/drawing/2014/main" id="{00000000-0008-0000-0400-0000A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120650</xdr:colOff>
      <xdr:row>34</xdr:row>
      <xdr:rowOff>0</xdr:rowOff>
    </xdr:to>
    <xdr:pic>
      <xdr:nvPicPr>
        <xdr:cNvPr id="190383" name="Picture 47" descr="BD21298_">
          <a:extLst>
            <a:ext uri="{FF2B5EF4-FFF2-40B4-BE49-F238E27FC236}">
              <a16:creationId xmlns:a16="http://schemas.microsoft.com/office/drawing/2014/main" id="{00000000-0008-0000-0400-0000A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120650</xdr:colOff>
      <xdr:row>34</xdr:row>
      <xdr:rowOff>161192</xdr:rowOff>
    </xdr:to>
    <xdr:pic>
      <xdr:nvPicPr>
        <xdr:cNvPr id="190384" name="Picture 48" descr="BD21298_">
          <a:extLst>
            <a:ext uri="{FF2B5EF4-FFF2-40B4-BE49-F238E27FC236}">
              <a16:creationId xmlns:a16="http://schemas.microsoft.com/office/drawing/2014/main" id="{00000000-0008-0000-0400-0000B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120650</xdr:colOff>
      <xdr:row>36</xdr:row>
      <xdr:rowOff>0</xdr:rowOff>
    </xdr:to>
    <xdr:pic>
      <xdr:nvPicPr>
        <xdr:cNvPr id="190385" name="Picture 49" descr="BD21298_">
          <a:extLst>
            <a:ext uri="{FF2B5EF4-FFF2-40B4-BE49-F238E27FC236}">
              <a16:creationId xmlns:a16="http://schemas.microsoft.com/office/drawing/2014/main" id="{00000000-0008-0000-0400-0000B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120650</xdr:colOff>
      <xdr:row>37</xdr:row>
      <xdr:rowOff>1</xdr:rowOff>
    </xdr:to>
    <xdr:pic>
      <xdr:nvPicPr>
        <xdr:cNvPr id="190386" name="Picture 50" descr="BD21298_">
          <a:extLst>
            <a:ext uri="{FF2B5EF4-FFF2-40B4-BE49-F238E27FC236}">
              <a16:creationId xmlns:a16="http://schemas.microsoft.com/office/drawing/2014/main" id="{00000000-0008-0000-0400-0000B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120650</xdr:colOff>
      <xdr:row>37</xdr:row>
      <xdr:rowOff>161192</xdr:rowOff>
    </xdr:to>
    <xdr:pic>
      <xdr:nvPicPr>
        <xdr:cNvPr id="190387" name="Picture 51" descr="BD21298_">
          <a:extLst>
            <a:ext uri="{FF2B5EF4-FFF2-40B4-BE49-F238E27FC236}">
              <a16:creationId xmlns:a16="http://schemas.microsoft.com/office/drawing/2014/main" id="{00000000-0008-0000-0400-0000B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120650</xdr:colOff>
      <xdr:row>39</xdr:row>
      <xdr:rowOff>0</xdr:rowOff>
    </xdr:to>
    <xdr:pic>
      <xdr:nvPicPr>
        <xdr:cNvPr id="190388" name="Picture 52" descr="BD21298_">
          <a:extLst>
            <a:ext uri="{FF2B5EF4-FFF2-40B4-BE49-F238E27FC236}">
              <a16:creationId xmlns:a16="http://schemas.microsoft.com/office/drawing/2014/main" id="{00000000-0008-0000-0400-0000B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120650</xdr:colOff>
      <xdr:row>40</xdr:row>
      <xdr:rowOff>1</xdr:rowOff>
    </xdr:to>
    <xdr:pic>
      <xdr:nvPicPr>
        <xdr:cNvPr id="190389" name="Picture 53" descr="BD21298_">
          <a:extLst>
            <a:ext uri="{FF2B5EF4-FFF2-40B4-BE49-F238E27FC236}">
              <a16:creationId xmlns:a16="http://schemas.microsoft.com/office/drawing/2014/main" id="{00000000-0008-0000-0400-0000B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120650</xdr:colOff>
      <xdr:row>40</xdr:row>
      <xdr:rowOff>152400</xdr:rowOff>
    </xdr:to>
    <xdr:pic>
      <xdr:nvPicPr>
        <xdr:cNvPr id="190390" name="Picture 54" descr="BD21298_">
          <a:extLst>
            <a:ext uri="{FF2B5EF4-FFF2-40B4-BE49-F238E27FC236}">
              <a16:creationId xmlns:a16="http://schemas.microsoft.com/office/drawing/2014/main" id="{00000000-0008-0000-0400-0000B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120650</xdr:colOff>
      <xdr:row>42</xdr:row>
      <xdr:rowOff>10501</xdr:rowOff>
    </xdr:to>
    <xdr:pic>
      <xdr:nvPicPr>
        <xdr:cNvPr id="190391" name="Picture 55" descr="BD21298_">
          <a:extLst>
            <a:ext uri="{FF2B5EF4-FFF2-40B4-BE49-F238E27FC236}">
              <a16:creationId xmlns:a16="http://schemas.microsoft.com/office/drawing/2014/main" id="{00000000-0008-0000-0400-0000B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120650</xdr:colOff>
      <xdr:row>43</xdr:row>
      <xdr:rowOff>3175</xdr:rowOff>
    </xdr:to>
    <xdr:pic>
      <xdr:nvPicPr>
        <xdr:cNvPr id="190392" name="Picture 56" descr="BD21298_">
          <a:extLst>
            <a:ext uri="{FF2B5EF4-FFF2-40B4-BE49-F238E27FC236}">
              <a16:creationId xmlns:a16="http://schemas.microsoft.com/office/drawing/2014/main" id="{00000000-0008-0000-0400-0000B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120650</xdr:colOff>
      <xdr:row>44</xdr:row>
      <xdr:rowOff>0</xdr:rowOff>
    </xdr:to>
    <xdr:pic>
      <xdr:nvPicPr>
        <xdr:cNvPr id="190393" name="Picture 57" descr="BD21298_">
          <a:extLst>
            <a:ext uri="{FF2B5EF4-FFF2-40B4-BE49-F238E27FC236}">
              <a16:creationId xmlns:a16="http://schemas.microsoft.com/office/drawing/2014/main" id="{00000000-0008-0000-0400-0000B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120650</xdr:colOff>
      <xdr:row>44</xdr:row>
      <xdr:rowOff>161192</xdr:rowOff>
    </xdr:to>
    <xdr:pic>
      <xdr:nvPicPr>
        <xdr:cNvPr id="190394" name="Picture 58" descr="BD21298_">
          <a:extLst>
            <a:ext uri="{FF2B5EF4-FFF2-40B4-BE49-F238E27FC236}">
              <a16:creationId xmlns:a16="http://schemas.microsoft.com/office/drawing/2014/main" id="{00000000-0008-0000-0400-0000B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120650</xdr:colOff>
      <xdr:row>46</xdr:row>
      <xdr:rowOff>1</xdr:rowOff>
    </xdr:to>
    <xdr:pic>
      <xdr:nvPicPr>
        <xdr:cNvPr id="190395" name="Picture 59" descr="BD21298_">
          <a:extLst>
            <a:ext uri="{FF2B5EF4-FFF2-40B4-BE49-F238E27FC236}">
              <a16:creationId xmlns:a16="http://schemas.microsoft.com/office/drawing/2014/main" id="{00000000-0008-0000-0400-0000B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120650</xdr:colOff>
      <xdr:row>47</xdr:row>
      <xdr:rowOff>0</xdr:rowOff>
    </xdr:to>
    <xdr:pic>
      <xdr:nvPicPr>
        <xdr:cNvPr id="190396" name="Picture 60" descr="BD21298_">
          <a:extLst>
            <a:ext uri="{FF2B5EF4-FFF2-40B4-BE49-F238E27FC236}">
              <a16:creationId xmlns:a16="http://schemas.microsoft.com/office/drawing/2014/main" id="{00000000-0008-0000-0400-0000B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120650</xdr:colOff>
      <xdr:row>47</xdr:row>
      <xdr:rowOff>152400</xdr:rowOff>
    </xdr:to>
    <xdr:pic>
      <xdr:nvPicPr>
        <xdr:cNvPr id="190397" name="Picture 61" descr="BD21298_">
          <a:extLst>
            <a:ext uri="{FF2B5EF4-FFF2-40B4-BE49-F238E27FC236}">
              <a16:creationId xmlns:a16="http://schemas.microsoft.com/office/drawing/2014/main" id="{00000000-0008-0000-0400-0000B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120650</xdr:colOff>
      <xdr:row>8</xdr:row>
      <xdr:rowOff>152400</xdr:rowOff>
    </xdr:to>
    <xdr:pic>
      <xdr:nvPicPr>
        <xdr:cNvPr id="190398" name="Picture 22" descr="BD21298_">
          <a:extLst>
            <a:ext uri="{FF2B5EF4-FFF2-40B4-BE49-F238E27FC236}">
              <a16:creationId xmlns:a16="http://schemas.microsoft.com/office/drawing/2014/main" id="{00000000-0008-0000-0400-0000B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120650</xdr:colOff>
      <xdr:row>10</xdr:row>
      <xdr:rowOff>0</xdr:rowOff>
    </xdr:to>
    <xdr:pic>
      <xdr:nvPicPr>
        <xdr:cNvPr id="190399" name="Picture 23" descr="BD21298_">
          <a:extLst>
            <a:ext uri="{FF2B5EF4-FFF2-40B4-BE49-F238E27FC236}">
              <a16:creationId xmlns:a16="http://schemas.microsoft.com/office/drawing/2014/main" id="{00000000-0008-0000-0400-0000B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120650</xdr:colOff>
      <xdr:row>11</xdr:row>
      <xdr:rowOff>3175</xdr:rowOff>
    </xdr:to>
    <xdr:pic>
      <xdr:nvPicPr>
        <xdr:cNvPr id="190400" name="Picture 24" descr="BD21298_">
          <a:extLst>
            <a:ext uri="{FF2B5EF4-FFF2-40B4-BE49-F238E27FC236}">
              <a16:creationId xmlns:a16="http://schemas.microsoft.com/office/drawing/2014/main" id="{00000000-0008-0000-0400-0000C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120650</xdr:colOff>
      <xdr:row>12</xdr:row>
      <xdr:rowOff>3174</xdr:rowOff>
    </xdr:to>
    <xdr:pic>
      <xdr:nvPicPr>
        <xdr:cNvPr id="190401" name="Picture 25" descr="BD21298_">
          <a:extLst>
            <a:ext uri="{FF2B5EF4-FFF2-40B4-BE49-F238E27FC236}">
              <a16:creationId xmlns:a16="http://schemas.microsoft.com/office/drawing/2014/main" id="{00000000-0008-0000-0400-0000C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120650</xdr:colOff>
      <xdr:row>13</xdr:row>
      <xdr:rowOff>3176</xdr:rowOff>
    </xdr:to>
    <xdr:pic>
      <xdr:nvPicPr>
        <xdr:cNvPr id="190402" name="Picture 26" descr="BD21298_">
          <a:extLst>
            <a:ext uri="{FF2B5EF4-FFF2-40B4-BE49-F238E27FC236}">
              <a16:creationId xmlns:a16="http://schemas.microsoft.com/office/drawing/2014/main" id="{00000000-0008-0000-0400-0000C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120650</xdr:colOff>
      <xdr:row>14</xdr:row>
      <xdr:rowOff>3175</xdr:rowOff>
    </xdr:to>
    <xdr:pic>
      <xdr:nvPicPr>
        <xdr:cNvPr id="190403" name="Picture 27" descr="BD21298_">
          <a:extLst>
            <a:ext uri="{FF2B5EF4-FFF2-40B4-BE49-F238E27FC236}">
              <a16:creationId xmlns:a16="http://schemas.microsoft.com/office/drawing/2014/main" id="{00000000-0008-0000-0400-0000C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120650</xdr:colOff>
      <xdr:row>14</xdr:row>
      <xdr:rowOff>152400</xdr:rowOff>
    </xdr:to>
    <xdr:pic>
      <xdr:nvPicPr>
        <xdr:cNvPr id="190404" name="Picture 28" descr="BD21298_">
          <a:extLst>
            <a:ext uri="{FF2B5EF4-FFF2-40B4-BE49-F238E27FC236}">
              <a16:creationId xmlns:a16="http://schemas.microsoft.com/office/drawing/2014/main" id="{00000000-0008-0000-0400-0000C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120650</xdr:colOff>
      <xdr:row>16</xdr:row>
      <xdr:rowOff>7326</xdr:rowOff>
    </xdr:to>
    <xdr:pic>
      <xdr:nvPicPr>
        <xdr:cNvPr id="190405" name="Picture 29" descr="BD21298_">
          <a:extLst>
            <a:ext uri="{FF2B5EF4-FFF2-40B4-BE49-F238E27FC236}">
              <a16:creationId xmlns:a16="http://schemas.microsoft.com/office/drawing/2014/main" id="{00000000-0008-0000-0400-0000C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120650</xdr:colOff>
      <xdr:row>17</xdr:row>
      <xdr:rowOff>3175</xdr:rowOff>
    </xdr:to>
    <xdr:pic>
      <xdr:nvPicPr>
        <xdr:cNvPr id="190406" name="Picture 30" descr="BD21298_">
          <a:extLst>
            <a:ext uri="{FF2B5EF4-FFF2-40B4-BE49-F238E27FC236}">
              <a16:creationId xmlns:a16="http://schemas.microsoft.com/office/drawing/2014/main" id="{00000000-0008-0000-0400-0000C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120650</xdr:colOff>
      <xdr:row>18</xdr:row>
      <xdr:rowOff>0</xdr:rowOff>
    </xdr:to>
    <xdr:pic>
      <xdr:nvPicPr>
        <xdr:cNvPr id="190407" name="Picture 31" descr="BD21298_">
          <a:extLst>
            <a:ext uri="{FF2B5EF4-FFF2-40B4-BE49-F238E27FC236}">
              <a16:creationId xmlns:a16="http://schemas.microsoft.com/office/drawing/2014/main" id="{00000000-0008-0000-0400-0000C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120650</xdr:colOff>
      <xdr:row>18</xdr:row>
      <xdr:rowOff>161192</xdr:rowOff>
    </xdr:to>
    <xdr:pic>
      <xdr:nvPicPr>
        <xdr:cNvPr id="190408" name="Picture 32" descr="BD21298_">
          <a:extLst>
            <a:ext uri="{FF2B5EF4-FFF2-40B4-BE49-F238E27FC236}">
              <a16:creationId xmlns:a16="http://schemas.microsoft.com/office/drawing/2014/main" id="{00000000-0008-0000-0400-0000C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120650</xdr:colOff>
      <xdr:row>20</xdr:row>
      <xdr:rowOff>1</xdr:rowOff>
    </xdr:to>
    <xdr:pic>
      <xdr:nvPicPr>
        <xdr:cNvPr id="190409" name="Picture 33" descr="BD21298_">
          <a:extLst>
            <a:ext uri="{FF2B5EF4-FFF2-40B4-BE49-F238E27FC236}">
              <a16:creationId xmlns:a16="http://schemas.microsoft.com/office/drawing/2014/main" id="{00000000-0008-0000-0400-0000C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120650</xdr:colOff>
      <xdr:row>21</xdr:row>
      <xdr:rowOff>0</xdr:rowOff>
    </xdr:to>
    <xdr:pic>
      <xdr:nvPicPr>
        <xdr:cNvPr id="190410" name="Picture 34" descr="BD21298_">
          <a:extLst>
            <a:ext uri="{FF2B5EF4-FFF2-40B4-BE49-F238E27FC236}">
              <a16:creationId xmlns:a16="http://schemas.microsoft.com/office/drawing/2014/main" id="{00000000-0008-0000-0400-0000C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120650</xdr:colOff>
      <xdr:row>21</xdr:row>
      <xdr:rowOff>161192</xdr:rowOff>
    </xdr:to>
    <xdr:pic>
      <xdr:nvPicPr>
        <xdr:cNvPr id="190411" name="Picture 35" descr="BD21298_">
          <a:extLst>
            <a:ext uri="{FF2B5EF4-FFF2-40B4-BE49-F238E27FC236}">
              <a16:creationId xmlns:a16="http://schemas.microsoft.com/office/drawing/2014/main" id="{00000000-0008-0000-0400-0000C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120650</xdr:colOff>
      <xdr:row>23</xdr:row>
      <xdr:rowOff>0</xdr:rowOff>
    </xdr:to>
    <xdr:pic>
      <xdr:nvPicPr>
        <xdr:cNvPr id="190412" name="Picture 36" descr="BD21298_">
          <a:extLst>
            <a:ext uri="{FF2B5EF4-FFF2-40B4-BE49-F238E27FC236}">
              <a16:creationId xmlns:a16="http://schemas.microsoft.com/office/drawing/2014/main" id="{00000000-0008-0000-0400-0000C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120650</xdr:colOff>
      <xdr:row>24</xdr:row>
      <xdr:rowOff>1</xdr:rowOff>
    </xdr:to>
    <xdr:pic>
      <xdr:nvPicPr>
        <xdr:cNvPr id="190413" name="Picture 37" descr="BD21298_">
          <a:extLst>
            <a:ext uri="{FF2B5EF4-FFF2-40B4-BE49-F238E27FC236}">
              <a16:creationId xmlns:a16="http://schemas.microsoft.com/office/drawing/2014/main" id="{00000000-0008-0000-0400-0000C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120650</xdr:colOff>
      <xdr:row>24</xdr:row>
      <xdr:rowOff>161192</xdr:rowOff>
    </xdr:to>
    <xdr:pic>
      <xdr:nvPicPr>
        <xdr:cNvPr id="190414" name="Picture 38" descr="BD21298_">
          <a:extLst>
            <a:ext uri="{FF2B5EF4-FFF2-40B4-BE49-F238E27FC236}">
              <a16:creationId xmlns:a16="http://schemas.microsoft.com/office/drawing/2014/main" id="{00000000-0008-0000-0400-0000C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120650</xdr:colOff>
      <xdr:row>26</xdr:row>
      <xdr:rowOff>0</xdr:rowOff>
    </xdr:to>
    <xdr:pic>
      <xdr:nvPicPr>
        <xdr:cNvPr id="190415" name="Picture 39" descr="BD21298_">
          <a:extLst>
            <a:ext uri="{FF2B5EF4-FFF2-40B4-BE49-F238E27FC236}">
              <a16:creationId xmlns:a16="http://schemas.microsoft.com/office/drawing/2014/main" id="{00000000-0008-0000-0400-0000C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120650</xdr:colOff>
      <xdr:row>27</xdr:row>
      <xdr:rowOff>1</xdr:rowOff>
    </xdr:to>
    <xdr:pic>
      <xdr:nvPicPr>
        <xdr:cNvPr id="190416" name="Picture 40" descr="BD21298_">
          <a:extLst>
            <a:ext uri="{FF2B5EF4-FFF2-40B4-BE49-F238E27FC236}">
              <a16:creationId xmlns:a16="http://schemas.microsoft.com/office/drawing/2014/main" id="{00000000-0008-0000-0400-0000D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120650</xdr:colOff>
      <xdr:row>27</xdr:row>
      <xdr:rowOff>152400</xdr:rowOff>
    </xdr:to>
    <xdr:pic>
      <xdr:nvPicPr>
        <xdr:cNvPr id="190417" name="Picture 41" descr="BD21298_">
          <a:extLst>
            <a:ext uri="{FF2B5EF4-FFF2-40B4-BE49-F238E27FC236}">
              <a16:creationId xmlns:a16="http://schemas.microsoft.com/office/drawing/2014/main" id="{00000000-0008-0000-0400-0000D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120650</xdr:colOff>
      <xdr:row>29</xdr:row>
      <xdr:rowOff>10501</xdr:rowOff>
    </xdr:to>
    <xdr:pic>
      <xdr:nvPicPr>
        <xdr:cNvPr id="190418" name="Picture 42" descr="BD21298_">
          <a:extLst>
            <a:ext uri="{FF2B5EF4-FFF2-40B4-BE49-F238E27FC236}">
              <a16:creationId xmlns:a16="http://schemas.microsoft.com/office/drawing/2014/main" id="{00000000-0008-0000-0400-0000D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120650</xdr:colOff>
      <xdr:row>30</xdr:row>
      <xdr:rowOff>3175</xdr:rowOff>
    </xdr:to>
    <xdr:pic>
      <xdr:nvPicPr>
        <xdr:cNvPr id="190419" name="Picture 43" descr="BD21298_">
          <a:extLst>
            <a:ext uri="{FF2B5EF4-FFF2-40B4-BE49-F238E27FC236}">
              <a16:creationId xmlns:a16="http://schemas.microsoft.com/office/drawing/2014/main" id="{00000000-0008-0000-0400-0000D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120650</xdr:colOff>
      <xdr:row>31</xdr:row>
      <xdr:rowOff>0</xdr:rowOff>
    </xdr:to>
    <xdr:pic>
      <xdr:nvPicPr>
        <xdr:cNvPr id="190420" name="Picture 44" descr="BD21298_">
          <a:extLst>
            <a:ext uri="{FF2B5EF4-FFF2-40B4-BE49-F238E27FC236}">
              <a16:creationId xmlns:a16="http://schemas.microsoft.com/office/drawing/2014/main" id="{00000000-0008-0000-0400-0000D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120650</xdr:colOff>
      <xdr:row>31</xdr:row>
      <xdr:rowOff>161192</xdr:rowOff>
    </xdr:to>
    <xdr:pic>
      <xdr:nvPicPr>
        <xdr:cNvPr id="190421" name="Picture 45" descr="BD21298_">
          <a:extLst>
            <a:ext uri="{FF2B5EF4-FFF2-40B4-BE49-F238E27FC236}">
              <a16:creationId xmlns:a16="http://schemas.microsoft.com/office/drawing/2014/main" id="{00000000-0008-0000-0400-0000D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120650</xdr:colOff>
      <xdr:row>33</xdr:row>
      <xdr:rowOff>1</xdr:rowOff>
    </xdr:to>
    <xdr:pic>
      <xdr:nvPicPr>
        <xdr:cNvPr id="190422" name="Picture 46" descr="BD21298_">
          <a:extLst>
            <a:ext uri="{FF2B5EF4-FFF2-40B4-BE49-F238E27FC236}">
              <a16:creationId xmlns:a16="http://schemas.microsoft.com/office/drawing/2014/main" id="{00000000-0008-0000-0400-0000D6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120650</xdr:colOff>
      <xdr:row>34</xdr:row>
      <xdr:rowOff>0</xdr:rowOff>
    </xdr:to>
    <xdr:pic>
      <xdr:nvPicPr>
        <xdr:cNvPr id="190423" name="Picture 47" descr="BD21298_">
          <a:extLst>
            <a:ext uri="{FF2B5EF4-FFF2-40B4-BE49-F238E27FC236}">
              <a16:creationId xmlns:a16="http://schemas.microsoft.com/office/drawing/2014/main" id="{00000000-0008-0000-0400-0000D7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120650</xdr:colOff>
      <xdr:row>34</xdr:row>
      <xdr:rowOff>161192</xdr:rowOff>
    </xdr:to>
    <xdr:pic>
      <xdr:nvPicPr>
        <xdr:cNvPr id="190424" name="Picture 48" descr="BD21298_">
          <a:extLst>
            <a:ext uri="{FF2B5EF4-FFF2-40B4-BE49-F238E27FC236}">
              <a16:creationId xmlns:a16="http://schemas.microsoft.com/office/drawing/2014/main" id="{00000000-0008-0000-0400-0000D8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120650</xdr:colOff>
      <xdr:row>36</xdr:row>
      <xdr:rowOff>0</xdr:rowOff>
    </xdr:to>
    <xdr:pic>
      <xdr:nvPicPr>
        <xdr:cNvPr id="190425" name="Picture 49" descr="BD21298_">
          <a:extLst>
            <a:ext uri="{FF2B5EF4-FFF2-40B4-BE49-F238E27FC236}">
              <a16:creationId xmlns:a16="http://schemas.microsoft.com/office/drawing/2014/main" id="{00000000-0008-0000-0400-0000D9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120650</xdr:colOff>
      <xdr:row>37</xdr:row>
      <xdr:rowOff>1</xdr:rowOff>
    </xdr:to>
    <xdr:pic>
      <xdr:nvPicPr>
        <xdr:cNvPr id="190426" name="Picture 50" descr="BD21298_">
          <a:extLst>
            <a:ext uri="{FF2B5EF4-FFF2-40B4-BE49-F238E27FC236}">
              <a16:creationId xmlns:a16="http://schemas.microsoft.com/office/drawing/2014/main" id="{00000000-0008-0000-0400-0000DA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120650</xdr:colOff>
      <xdr:row>37</xdr:row>
      <xdr:rowOff>161192</xdr:rowOff>
    </xdr:to>
    <xdr:pic>
      <xdr:nvPicPr>
        <xdr:cNvPr id="190427" name="Picture 51" descr="BD21298_">
          <a:extLst>
            <a:ext uri="{FF2B5EF4-FFF2-40B4-BE49-F238E27FC236}">
              <a16:creationId xmlns:a16="http://schemas.microsoft.com/office/drawing/2014/main" id="{00000000-0008-0000-0400-0000DB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120650</xdr:colOff>
      <xdr:row>39</xdr:row>
      <xdr:rowOff>0</xdr:rowOff>
    </xdr:to>
    <xdr:pic>
      <xdr:nvPicPr>
        <xdr:cNvPr id="190428" name="Picture 52" descr="BD21298_">
          <a:extLst>
            <a:ext uri="{FF2B5EF4-FFF2-40B4-BE49-F238E27FC236}">
              <a16:creationId xmlns:a16="http://schemas.microsoft.com/office/drawing/2014/main" id="{00000000-0008-0000-0400-0000DC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120650</xdr:colOff>
      <xdr:row>40</xdr:row>
      <xdr:rowOff>1</xdr:rowOff>
    </xdr:to>
    <xdr:pic>
      <xdr:nvPicPr>
        <xdr:cNvPr id="190429" name="Picture 53" descr="BD21298_">
          <a:extLst>
            <a:ext uri="{FF2B5EF4-FFF2-40B4-BE49-F238E27FC236}">
              <a16:creationId xmlns:a16="http://schemas.microsoft.com/office/drawing/2014/main" id="{00000000-0008-0000-0400-0000DD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120650</xdr:colOff>
      <xdr:row>40</xdr:row>
      <xdr:rowOff>152400</xdr:rowOff>
    </xdr:to>
    <xdr:pic>
      <xdr:nvPicPr>
        <xdr:cNvPr id="190430" name="Picture 54" descr="BD21298_">
          <a:extLst>
            <a:ext uri="{FF2B5EF4-FFF2-40B4-BE49-F238E27FC236}">
              <a16:creationId xmlns:a16="http://schemas.microsoft.com/office/drawing/2014/main" id="{00000000-0008-0000-0400-0000DE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120650</xdr:colOff>
      <xdr:row>42</xdr:row>
      <xdr:rowOff>10501</xdr:rowOff>
    </xdr:to>
    <xdr:pic>
      <xdr:nvPicPr>
        <xdr:cNvPr id="190431" name="Picture 55" descr="BD21298_">
          <a:extLst>
            <a:ext uri="{FF2B5EF4-FFF2-40B4-BE49-F238E27FC236}">
              <a16:creationId xmlns:a16="http://schemas.microsoft.com/office/drawing/2014/main" id="{00000000-0008-0000-0400-0000DF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120650</xdr:colOff>
      <xdr:row>43</xdr:row>
      <xdr:rowOff>3175</xdr:rowOff>
    </xdr:to>
    <xdr:pic>
      <xdr:nvPicPr>
        <xdr:cNvPr id="190432" name="Picture 56" descr="BD21298_">
          <a:extLst>
            <a:ext uri="{FF2B5EF4-FFF2-40B4-BE49-F238E27FC236}">
              <a16:creationId xmlns:a16="http://schemas.microsoft.com/office/drawing/2014/main" id="{00000000-0008-0000-0400-0000E0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120650</xdr:colOff>
      <xdr:row>44</xdr:row>
      <xdr:rowOff>0</xdr:rowOff>
    </xdr:to>
    <xdr:pic>
      <xdr:nvPicPr>
        <xdr:cNvPr id="190433" name="Picture 57" descr="BD21298_">
          <a:extLst>
            <a:ext uri="{FF2B5EF4-FFF2-40B4-BE49-F238E27FC236}">
              <a16:creationId xmlns:a16="http://schemas.microsoft.com/office/drawing/2014/main" id="{00000000-0008-0000-0400-0000E1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120650</xdr:colOff>
      <xdr:row>44</xdr:row>
      <xdr:rowOff>161192</xdr:rowOff>
    </xdr:to>
    <xdr:pic>
      <xdr:nvPicPr>
        <xdr:cNvPr id="190434" name="Picture 58" descr="BD21298_">
          <a:extLst>
            <a:ext uri="{FF2B5EF4-FFF2-40B4-BE49-F238E27FC236}">
              <a16:creationId xmlns:a16="http://schemas.microsoft.com/office/drawing/2014/main" id="{00000000-0008-0000-0400-0000E2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120650</xdr:colOff>
      <xdr:row>46</xdr:row>
      <xdr:rowOff>1</xdr:rowOff>
    </xdr:to>
    <xdr:pic>
      <xdr:nvPicPr>
        <xdr:cNvPr id="190435" name="Picture 59" descr="BD21298_">
          <a:extLst>
            <a:ext uri="{FF2B5EF4-FFF2-40B4-BE49-F238E27FC236}">
              <a16:creationId xmlns:a16="http://schemas.microsoft.com/office/drawing/2014/main" id="{00000000-0008-0000-0400-0000E3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120650</xdr:colOff>
      <xdr:row>47</xdr:row>
      <xdr:rowOff>0</xdr:rowOff>
    </xdr:to>
    <xdr:pic>
      <xdr:nvPicPr>
        <xdr:cNvPr id="190436" name="Picture 60" descr="BD21298_">
          <a:extLst>
            <a:ext uri="{FF2B5EF4-FFF2-40B4-BE49-F238E27FC236}">
              <a16:creationId xmlns:a16="http://schemas.microsoft.com/office/drawing/2014/main" id="{00000000-0008-0000-0400-0000E4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120650</xdr:colOff>
      <xdr:row>47</xdr:row>
      <xdr:rowOff>152400</xdr:rowOff>
    </xdr:to>
    <xdr:pic>
      <xdr:nvPicPr>
        <xdr:cNvPr id="190437" name="Picture 61" descr="BD21298_">
          <a:extLst>
            <a:ext uri="{FF2B5EF4-FFF2-40B4-BE49-F238E27FC236}">
              <a16:creationId xmlns:a16="http://schemas.microsoft.com/office/drawing/2014/main" id="{00000000-0008-0000-0400-0000E5E7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495300</xdr:colOff>
      <xdr:row>1</xdr:row>
      <xdr:rowOff>25400</xdr:rowOff>
    </xdr:from>
    <xdr:to>
      <xdr:col>0</xdr:col>
      <xdr:colOff>1549400</xdr:colOff>
      <xdr:row>4</xdr:row>
      <xdr:rowOff>342900</xdr:rowOff>
    </xdr:to>
    <xdr:pic>
      <xdr:nvPicPr>
        <xdr:cNvPr id="191757" name="Picture 9" descr="LRCM">
          <a:extLst>
            <a:ext uri="{FF2B5EF4-FFF2-40B4-BE49-F238E27FC236}">
              <a16:creationId xmlns:a16="http://schemas.microsoft.com/office/drawing/2014/main" id="{00000000-0008-0000-0500-00000DED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77800"/>
          <a:ext cx="1054100" cy="889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1758" name="Picture 22" descr="BD21298_">
          <a:extLst>
            <a:ext uri="{FF2B5EF4-FFF2-40B4-BE49-F238E27FC236}">
              <a16:creationId xmlns:a16="http://schemas.microsoft.com/office/drawing/2014/main" id="{00000000-0008-0000-0500-00000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1759" name="Picture 23" descr="BD21298_">
          <a:extLst>
            <a:ext uri="{FF2B5EF4-FFF2-40B4-BE49-F238E27FC236}">
              <a16:creationId xmlns:a16="http://schemas.microsoft.com/office/drawing/2014/main" id="{00000000-0008-0000-0500-00000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1760" name="Picture 24" descr="BD21298_">
          <a:extLst>
            <a:ext uri="{FF2B5EF4-FFF2-40B4-BE49-F238E27FC236}">
              <a16:creationId xmlns:a16="http://schemas.microsoft.com/office/drawing/2014/main" id="{00000000-0008-0000-0500-00001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91761" name="Picture 25" descr="BD21298_">
          <a:extLst>
            <a:ext uri="{FF2B5EF4-FFF2-40B4-BE49-F238E27FC236}">
              <a16:creationId xmlns:a16="http://schemas.microsoft.com/office/drawing/2014/main" id="{00000000-0008-0000-0500-00001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7327</xdr:rowOff>
    </xdr:to>
    <xdr:pic>
      <xdr:nvPicPr>
        <xdr:cNvPr id="191762" name="Picture 26" descr="BD21298_">
          <a:extLst>
            <a:ext uri="{FF2B5EF4-FFF2-40B4-BE49-F238E27FC236}">
              <a16:creationId xmlns:a16="http://schemas.microsoft.com/office/drawing/2014/main" id="{00000000-0008-0000-0500-00001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1763" name="Picture 27" descr="BD21298_">
          <a:extLst>
            <a:ext uri="{FF2B5EF4-FFF2-40B4-BE49-F238E27FC236}">
              <a16:creationId xmlns:a16="http://schemas.microsoft.com/office/drawing/2014/main" id="{00000000-0008-0000-0500-00001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161192</xdr:rowOff>
    </xdr:to>
    <xdr:pic>
      <xdr:nvPicPr>
        <xdr:cNvPr id="191764" name="Picture 28" descr="BD21298_">
          <a:extLst>
            <a:ext uri="{FF2B5EF4-FFF2-40B4-BE49-F238E27FC236}">
              <a16:creationId xmlns:a16="http://schemas.microsoft.com/office/drawing/2014/main" id="{00000000-0008-0000-0500-00001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1</xdr:rowOff>
    </xdr:to>
    <xdr:pic>
      <xdr:nvPicPr>
        <xdr:cNvPr id="191765" name="Picture 29" descr="BD21298_">
          <a:extLst>
            <a:ext uri="{FF2B5EF4-FFF2-40B4-BE49-F238E27FC236}">
              <a16:creationId xmlns:a16="http://schemas.microsoft.com/office/drawing/2014/main" id="{00000000-0008-0000-0500-00001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1766" name="Picture 30" descr="BD21298_">
          <a:extLst>
            <a:ext uri="{FF2B5EF4-FFF2-40B4-BE49-F238E27FC236}">
              <a16:creationId xmlns:a16="http://schemas.microsoft.com/office/drawing/2014/main" id="{00000000-0008-0000-0500-00001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17</xdr:row>
      <xdr:rowOff>152400</xdr:rowOff>
    </xdr:to>
    <xdr:pic>
      <xdr:nvPicPr>
        <xdr:cNvPr id="191767" name="Picture 31" descr="BD21298_">
          <a:extLst>
            <a:ext uri="{FF2B5EF4-FFF2-40B4-BE49-F238E27FC236}">
              <a16:creationId xmlns:a16="http://schemas.microsoft.com/office/drawing/2014/main" id="{00000000-0008-0000-0500-00001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0</xdr:rowOff>
    </xdr:to>
    <xdr:pic>
      <xdr:nvPicPr>
        <xdr:cNvPr id="191768" name="Picture 32" descr="BD21298_">
          <a:extLst>
            <a:ext uri="{FF2B5EF4-FFF2-40B4-BE49-F238E27FC236}">
              <a16:creationId xmlns:a16="http://schemas.microsoft.com/office/drawing/2014/main" id="{00000000-0008-0000-0500-00001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3175</xdr:rowOff>
    </xdr:to>
    <xdr:pic>
      <xdr:nvPicPr>
        <xdr:cNvPr id="191769" name="Picture 33" descr="BD21298_">
          <a:extLst>
            <a:ext uri="{FF2B5EF4-FFF2-40B4-BE49-F238E27FC236}">
              <a16:creationId xmlns:a16="http://schemas.microsoft.com/office/drawing/2014/main" id="{00000000-0008-0000-0500-00001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0</xdr:rowOff>
    </xdr:to>
    <xdr:pic>
      <xdr:nvPicPr>
        <xdr:cNvPr id="191770" name="Picture 34" descr="BD21298_">
          <a:extLst>
            <a:ext uri="{FF2B5EF4-FFF2-40B4-BE49-F238E27FC236}">
              <a16:creationId xmlns:a16="http://schemas.microsoft.com/office/drawing/2014/main" id="{00000000-0008-0000-0500-00001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1771" name="Picture 35" descr="BD21298_">
          <a:extLst>
            <a:ext uri="{FF2B5EF4-FFF2-40B4-BE49-F238E27FC236}">
              <a16:creationId xmlns:a16="http://schemas.microsoft.com/office/drawing/2014/main" id="{00000000-0008-0000-0500-00001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1</xdr:rowOff>
    </xdr:to>
    <xdr:pic>
      <xdr:nvPicPr>
        <xdr:cNvPr id="191772" name="Picture 36" descr="BD21298_">
          <a:extLst>
            <a:ext uri="{FF2B5EF4-FFF2-40B4-BE49-F238E27FC236}">
              <a16:creationId xmlns:a16="http://schemas.microsoft.com/office/drawing/2014/main" id="{00000000-0008-0000-0500-00001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0</xdr:rowOff>
    </xdr:to>
    <xdr:pic>
      <xdr:nvPicPr>
        <xdr:cNvPr id="191773" name="Picture 37" descr="BD21298_">
          <a:extLst>
            <a:ext uri="{FF2B5EF4-FFF2-40B4-BE49-F238E27FC236}">
              <a16:creationId xmlns:a16="http://schemas.microsoft.com/office/drawing/2014/main" id="{00000000-0008-0000-0500-00001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91774" name="Picture 38" descr="BD21298_">
          <a:extLst>
            <a:ext uri="{FF2B5EF4-FFF2-40B4-BE49-F238E27FC236}">
              <a16:creationId xmlns:a16="http://schemas.microsoft.com/office/drawing/2014/main" id="{00000000-0008-0000-0500-00001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7326</xdr:rowOff>
    </xdr:to>
    <xdr:pic>
      <xdr:nvPicPr>
        <xdr:cNvPr id="191775" name="Picture 39" descr="BD21298_">
          <a:extLst>
            <a:ext uri="{FF2B5EF4-FFF2-40B4-BE49-F238E27FC236}">
              <a16:creationId xmlns:a16="http://schemas.microsoft.com/office/drawing/2014/main" id="{00000000-0008-0000-0500-00001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91776" name="Picture 40" descr="BD21298_">
          <a:extLst>
            <a:ext uri="{FF2B5EF4-FFF2-40B4-BE49-F238E27FC236}">
              <a16:creationId xmlns:a16="http://schemas.microsoft.com/office/drawing/2014/main" id="{00000000-0008-0000-0500-00002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161192</xdr:rowOff>
    </xdr:to>
    <xdr:pic>
      <xdr:nvPicPr>
        <xdr:cNvPr id="191777" name="Picture 41" descr="BD21298_">
          <a:extLst>
            <a:ext uri="{FF2B5EF4-FFF2-40B4-BE49-F238E27FC236}">
              <a16:creationId xmlns:a16="http://schemas.microsoft.com/office/drawing/2014/main" id="{00000000-0008-0000-0500-00002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0</xdr:rowOff>
    </xdr:to>
    <xdr:pic>
      <xdr:nvPicPr>
        <xdr:cNvPr id="191778" name="Picture 42" descr="BD21298_">
          <a:extLst>
            <a:ext uri="{FF2B5EF4-FFF2-40B4-BE49-F238E27FC236}">
              <a16:creationId xmlns:a16="http://schemas.microsoft.com/office/drawing/2014/main" id="{00000000-0008-0000-0500-00002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1779" name="Picture 43" descr="BD21298_">
          <a:extLst>
            <a:ext uri="{FF2B5EF4-FFF2-40B4-BE49-F238E27FC236}">
              <a16:creationId xmlns:a16="http://schemas.microsoft.com/office/drawing/2014/main" id="{00000000-0008-0000-0500-00002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30</xdr:row>
      <xdr:rowOff>152400</xdr:rowOff>
    </xdr:to>
    <xdr:pic>
      <xdr:nvPicPr>
        <xdr:cNvPr id="191780" name="Picture 44" descr="BD21298_">
          <a:extLst>
            <a:ext uri="{FF2B5EF4-FFF2-40B4-BE49-F238E27FC236}">
              <a16:creationId xmlns:a16="http://schemas.microsoft.com/office/drawing/2014/main" id="{00000000-0008-0000-0500-00002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0</xdr:rowOff>
    </xdr:to>
    <xdr:pic>
      <xdr:nvPicPr>
        <xdr:cNvPr id="191781" name="Picture 45" descr="BD21298_">
          <a:extLst>
            <a:ext uri="{FF2B5EF4-FFF2-40B4-BE49-F238E27FC236}">
              <a16:creationId xmlns:a16="http://schemas.microsoft.com/office/drawing/2014/main" id="{00000000-0008-0000-0500-00002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3175</xdr:rowOff>
    </xdr:to>
    <xdr:pic>
      <xdr:nvPicPr>
        <xdr:cNvPr id="191782" name="Picture 46" descr="BD21298_">
          <a:extLst>
            <a:ext uri="{FF2B5EF4-FFF2-40B4-BE49-F238E27FC236}">
              <a16:creationId xmlns:a16="http://schemas.microsoft.com/office/drawing/2014/main" id="{00000000-0008-0000-0500-00002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91783" name="Picture 47" descr="BD21298_">
          <a:extLst>
            <a:ext uri="{FF2B5EF4-FFF2-40B4-BE49-F238E27FC236}">
              <a16:creationId xmlns:a16="http://schemas.microsoft.com/office/drawing/2014/main" id="{00000000-0008-0000-0500-00002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1784" name="Picture 48" descr="BD21298_">
          <a:extLst>
            <a:ext uri="{FF2B5EF4-FFF2-40B4-BE49-F238E27FC236}">
              <a16:creationId xmlns:a16="http://schemas.microsoft.com/office/drawing/2014/main" id="{00000000-0008-0000-0500-00002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1</xdr:rowOff>
    </xdr:to>
    <xdr:pic>
      <xdr:nvPicPr>
        <xdr:cNvPr id="191785" name="Picture 49" descr="BD21298_">
          <a:extLst>
            <a:ext uri="{FF2B5EF4-FFF2-40B4-BE49-F238E27FC236}">
              <a16:creationId xmlns:a16="http://schemas.microsoft.com/office/drawing/2014/main" id="{00000000-0008-0000-0500-00002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0</xdr:rowOff>
    </xdr:to>
    <xdr:pic>
      <xdr:nvPicPr>
        <xdr:cNvPr id="191786" name="Picture 50" descr="BD21298_">
          <a:extLst>
            <a:ext uri="{FF2B5EF4-FFF2-40B4-BE49-F238E27FC236}">
              <a16:creationId xmlns:a16="http://schemas.microsoft.com/office/drawing/2014/main" id="{00000000-0008-0000-0500-00002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91787" name="Picture 51" descr="BD21298_">
          <a:extLst>
            <a:ext uri="{FF2B5EF4-FFF2-40B4-BE49-F238E27FC236}">
              <a16:creationId xmlns:a16="http://schemas.microsoft.com/office/drawing/2014/main" id="{00000000-0008-0000-0500-00002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7326</xdr:rowOff>
    </xdr:to>
    <xdr:pic>
      <xdr:nvPicPr>
        <xdr:cNvPr id="191788" name="Picture 52" descr="BD21298_">
          <a:extLst>
            <a:ext uri="{FF2B5EF4-FFF2-40B4-BE49-F238E27FC236}">
              <a16:creationId xmlns:a16="http://schemas.microsoft.com/office/drawing/2014/main" id="{00000000-0008-0000-0500-00002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91789" name="Picture 53" descr="BD21298_">
          <a:extLst>
            <a:ext uri="{FF2B5EF4-FFF2-40B4-BE49-F238E27FC236}">
              <a16:creationId xmlns:a16="http://schemas.microsoft.com/office/drawing/2014/main" id="{00000000-0008-0000-0500-00002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161192</xdr:rowOff>
    </xdr:to>
    <xdr:pic>
      <xdr:nvPicPr>
        <xdr:cNvPr id="191790" name="Picture 54" descr="BD21298_">
          <a:extLst>
            <a:ext uri="{FF2B5EF4-FFF2-40B4-BE49-F238E27FC236}">
              <a16:creationId xmlns:a16="http://schemas.microsoft.com/office/drawing/2014/main" id="{00000000-0008-0000-0500-00002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0</xdr:rowOff>
    </xdr:to>
    <xdr:pic>
      <xdr:nvPicPr>
        <xdr:cNvPr id="191791" name="Picture 55" descr="BD21298_">
          <a:extLst>
            <a:ext uri="{FF2B5EF4-FFF2-40B4-BE49-F238E27FC236}">
              <a16:creationId xmlns:a16="http://schemas.microsoft.com/office/drawing/2014/main" id="{00000000-0008-0000-0500-00002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1792" name="Picture 56" descr="BD21298_">
          <a:extLst>
            <a:ext uri="{FF2B5EF4-FFF2-40B4-BE49-F238E27FC236}">
              <a16:creationId xmlns:a16="http://schemas.microsoft.com/office/drawing/2014/main" id="{00000000-0008-0000-0500-00003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43</xdr:row>
      <xdr:rowOff>152400</xdr:rowOff>
    </xdr:to>
    <xdr:pic>
      <xdr:nvPicPr>
        <xdr:cNvPr id="191793" name="Picture 57" descr="BD21298_">
          <a:extLst>
            <a:ext uri="{FF2B5EF4-FFF2-40B4-BE49-F238E27FC236}">
              <a16:creationId xmlns:a16="http://schemas.microsoft.com/office/drawing/2014/main" id="{00000000-0008-0000-0500-00003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0</xdr:rowOff>
    </xdr:to>
    <xdr:pic>
      <xdr:nvPicPr>
        <xdr:cNvPr id="191794" name="Picture 58" descr="BD21298_">
          <a:extLst>
            <a:ext uri="{FF2B5EF4-FFF2-40B4-BE49-F238E27FC236}">
              <a16:creationId xmlns:a16="http://schemas.microsoft.com/office/drawing/2014/main" id="{00000000-0008-0000-0500-00003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3175</xdr:rowOff>
    </xdr:to>
    <xdr:pic>
      <xdr:nvPicPr>
        <xdr:cNvPr id="191795" name="Picture 59" descr="BD21298_">
          <a:extLst>
            <a:ext uri="{FF2B5EF4-FFF2-40B4-BE49-F238E27FC236}">
              <a16:creationId xmlns:a16="http://schemas.microsoft.com/office/drawing/2014/main" id="{00000000-0008-0000-0500-00003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91796" name="Picture 60" descr="BD21298_">
          <a:extLst>
            <a:ext uri="{FF2B5EF4-FFF2-40B4-BE49-F238E27FC236}">
              <a16:creationId xmlns:a16="http://schemas.microsoft.com/office/drawing/2014/main" id="{00000000-0008-0000-0500-00003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1797" name="Picture 61" descr="BD21298_">
          <a:extLst>
            <a:ext uri="{FF2B5EF4-FFF2-40B4-BE49-F238E27FC236}">
              <a16:creationId xmlns:a16="http://schemas.microsoft.com/office/drawing/2014/main" id="{00000000-0008-0000-0500-00003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1798" name="Picture 22" descr="BD21298_">
          <a:extLst>
            <a:ext uri="{FF2B5EF4-FFF2-40B4-BE49-F238E27FC236}">
              <a16:creationId xmlns:a16="http://schemas.microsoft.com/office/drawing/2014/main" id="{00000000-0008-0000-0500-00003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1799" name="Picture 23" descr="BD21298_">
          <a:extLst>
            <a:ext uri="{FF2B5EF4-FFF2-40B4-BE49-F238E27FC236}">
              <a16:creationId xmlns:a16="http://schemas.microsoft.com/office/drawing/2014/main" id="{00000000-0008-0000-0500-00003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1800" name="Picture 24" descr="BD21298_">
          <a:extLst>
            <a:ext uri="{FF2B5EF4-FFF2-40B4-BE49-F238E27FC236}">
              <a16:creationId xmlns:a16="http://schemas.microsoft.com/office/drawing/2014/main" id="{00000000-0008-0000-0500-00003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91801" name="Picture 25" descr="BD21298_">
          <a:extLst>
            <a:ext uri="{FF2B5EF4-FFF2-40B4-BE49-F238E27FC236}">
              <a16:creationId xmlns:a16="http://schemas.microsoft.com/office/drawing/2014/main" id="{00000000-0008-0000-0500-00003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7327</xdr:rowOff>
    </xdr:to>
    <xdr:pic>
      <xdr:nvPicPr>
        <xdr:cNvPr id="191802" name="Picture 26" descr="BD21298_">
          <a:extLst>
            <a:ext uri="{FF2B5EF4-FFF2-40B4-BE49-F238E27FC236}">
              <a16:creationId xmlns:a16="http://schemas.microsoft.com/office/drawing/2014/main" id="{00000000-0008-0000-0500-00003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1803" name="Picture 27" descr="BD21298_">
          <a:extLst>
            <a:ext uri="{FF2B5EF4-FFF2-40B4-BE49-F238E27FC236}">
              <a16:creationId xmlns:a16="http://schemas.microsoft.com/office/drawing/2014/main" id="{00000000-0008-0000-0500-00003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161192</xdr:rowOff>
    </xdr:to>
    <xdr:pic>
      <xdr:nvPicPr>
        <xdr:cNvPr id="191804" name="Picture 28" descr="BD21298_">
          <a:extLst>
            <a:ext uri="{FF2B5EF4-FFF2-40B4-BE49-F238E27FC236}">
              <a16:creationId xmlns:a16="http://schemas.microsoft.com/office/drawing/2014/main" id="{00000000-0008-0000-0500-00003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1</xdr:rowOff>
    </xdr:to>
    <xdr:pic>
      <xdr:nvPicPr>
        <xdr:cNvPr id="191805" name="Picture 29" descr="BD21298_">
          <a:extLst>
            <a:ext uri="{FF2B5EF4-FFF2-40B4-BE49-F238E27FC236}">
              <a16:creationId xmlns:a16="http://schemas.microsoft.com/office/drawing/2014/main" id="{00000000-0008-0000-0500-00003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1806" name="Picture 30" descr="BD21298_">
          <a:extLst>
            <a:ext uri="{FF2B5EF4-FFF2-40B4-BE49-F238E27FC236}">
              <a16:creationId xmlns:a16="http://schemas.microsoft.com/office/drawing/2014/main" id="{00000000-0008-0000-0500-00003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17</xdr:row>
      <xdr:rowOff>152400</xdr:rowOff>
    </xdr:to>
    <xdr:pic>
      <xdr:nvPicPr>
        <xdr:cNvPr id="191807" name="Picture 31" descr="BD21298_">
          <a:extLst>
            <a:ext uri="{FF2B5EF4-FFF2-40B4-BE49-F238E27FC236}">
              <a16:creationId xmlns:a16="http://schemas.microsoft.com/office/drawing/2014/main" id="{00000000-0008-0000-0500-00003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0</xdr:rowOff>
    </xdr:to>
    <xdr:pic>
      <xdr:nvPicPr>
        <xdr:cNvPr id="191808" name="Picture 32" descr="BD21298_">
          <a:extLst>
            <a:ext uri="{FF2B5EF4-FFF2-40B4-BE49-F238E27FC236}">
              <a16:creationId xmlns:a16="http://schemas.microsoft.com/office/drawing/2014/main" id="{00000000-0008-0000-0500-00004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3175</xdr:rowOff>
    </xdr:to>
    <xdr:pic>
      <xdr:nvPicPr>
        <xdr:cNvPr id="191809" name="Picture 33" descr="BD21298_">
          <a:extLst>
            <a:ext uri="{FF2B5EF4-FFF2-40B4-BE49-F238E27FC236}">
              <a16:creationId xmlns:a16="http://schemas.microsoft.com/office/drawing/2014/main" id="{00000000-0008-0000-0500-00004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0</xdr:rowOff>
    </xdr:to>
    <xdr:pic>
      <xdr:nvPicPr>
        <xdr:cNvPr id="191810" name="Picture 34" descr="BD21298_">
          <a:extLst>
            <a:ext uri="{FF2B5EF4-FFF2-40B4-BE49-F238E27FC236}">
              <a16:creationId xmlns:a16="http://schemas.microsoft.com/office/drawing/2014/main" id="{00000000-0008-0000-0500-00004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1811" name="Picture 35" descr="BD21298_">
          <a:extLst>
            <a:ext uri="{FF2B5EF4-FFF2-40B4-BE49-F238E27FC236}">
              <a16:creationId xmlns:a16="http://schemas.microsoft.com/office/drawing/2014/main" id="{00000000-0008-0000-0500-00004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1</xdr:rowOff>
    </xdr:to>
    <xdr:pic>
      <xdr:nvPicPr>
        <xdr:cNvPr id="191812" name="Picture 36" descr="BD21298_">
          <a:extLst>
            <a:ext uri="{FF2B5EF4-FFF2-40B4-BE49-F238E27FC236}">
              <a16:creationId xmlns:a16="http://schemas.microsoft.com/office/drawing/2014/main" id="{00000000-0008-0000-0500-00004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0</xdr:rowOff>
    </xdr:to>
    <xdr:pic>
      <xdr:nvPicPr>
        <xdr:cNvPr id="191813" name="Picture 37" descr="BD21298_">
          <a:extLst>
            <a:ext uri="{FF2B5EF4-FFF2-40B4-BE49-F238E27FC236}">
              <a16:creationId xmlns:a16="http://schemas.microsoft.com/office/drawing/2014/main" id="{00000000-0008-0000-0500-00004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91814" name="Picture 38" descr="BD21298_">
          <a:extLst>
            <a:ext uri="{FF2B5EF4-FFF2-40B4-BE49-F238E27FC236}">
              <a16:creationId xmlns:a16="http://schemas.microsoft.com/office/drawing/2014/main" id="{00000000-0008-0000-0500-00004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7326</xdr:rowOff>
    </xdr:to>
    <xdr:pic>
      <xdr:nvPicPr>
        <xdr:cNvPr id="191815" name="Picture 39" descr="BD21298_">
          <a:extLst>
            <a:ext uri="{FF2B5EF4-FFF2-40B4-BE49-F238E27FC236}">
              <a16:creationId xmlns:a16="http://schemas.microsoft.com/office/drawing/2014/main" id="{00000000-0008-0000-0500-00004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91816" name="Picture 40" descr="BD21298_">
          <a:extLst>
            <a:ext uri="{FF2B5EF4-FFF2-40B4-BE49-F238E27FC236}">
              <a16:creationId xmlns:a16="http://schemas.microsoft.com/office/drawing/2014/main" id="{00000000-0008-0000-0500-00004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161192</xdr:rowOff>
    </xdr:to>
    <xdr:pic>
      <xdr:nvPicPr>
        <xdr:cNvPr id="191817" name="Picture 41" descr="BD21298_">
          <a:extLst>
            <a:ext uri="{FF2B5EF4-FFF2-40B4-BE49-F238E27FC236}">
              <a16:creationId xmlns:a16="http://schemas.microsoft.com/office/drawing/2014/main" id="{00000000-0008-0000-0500-00004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0</xdr:rowOff>
    </xdr:to>
    <xdr:pic>
      <xdr:nvPicPr>
        <xdr:cNvPr id="191818" name="Picture 42" descr="BD21298_">
          <a:extLst>
            <a:ext uri="{FF2B5EF4-FFF2-40B4-BE49-F238E27FC236}">
              <a16:creationId xmlns:a16="http://schemas.microsoft.com/office/drawing/2014/main" id="{00000000-0008-0000-0500-00004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1819" name="Picture 43" descr="BD21298_">
          <a:extLst>
            <a:ext uri="{FF2B5EF4-FFF2-40B4-BE49-F238E27FC236}">
              <a16:creationId xmlns:a16="http://schemas.microsoft.com/office/drawing/2014/main" id="{00000000-0008-0000-0500-00004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30</xdr:row>
      <xdr:rowOff>152400</xdr:rowOff>
    </xdr:to>
    <xdr:pic>
      <xdr:nvPicPr>
        <xdr:cNvPr id="191820" name="Picture 44" descr="BD21298_">
          <a:extLst>
            <a:ext uri="{FF2B5EF4-FFF2-40B4-BE49-F238E27FC236}">
              <a16:creationId xmlns:a16="http://schemas.microsoft.com/office/drawing/2014/main" id="{00000000-0008-0000-0500-00004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0</xdr:rowOff>
    </xdr:to>
    <xdr:pic>
      <xdr:nvPicPr>
        <xdr:cNvPr id="191821" name="Picture 45" descr="BD21298_">
          <a:extLst>
            <a:ext uri="{FF2B5EF4-FFF2-40B4-BE49-F238E27FC236}">
              <a16:creationId xmlns:a16="http://schemas.microsoft.com/office/drawing/2014/main" id="{00000000-0008-0000-0500-00004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3175</xdr:rowOff>
    </xdr:to>
    <xdr:pic>
      <xdr:nvPicPr>
        <xdr:cNvPr id="191822" name="Picture 46" descr="BD21298_">
          <a:extLst>
            <a:ext uri="{FF2B5EF4-FFF2-40B4-BE49-F238E27FC236}">
              <a16:creationId xmlns:a16="http://schemas.microsoft.com/office/drawing/2014/main" id="{00000000-0008-0000-0500-00004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91823" name="Picture 47" descr="BD21298_">
          <a:extLst>
            <a:ext uri="{FF2B5EF4-FFF2-40B4-BE49-F238E27FC236}">
              <a16:creationId xmlns:a16="http://schemas.microsoft.com/office/drawing/2014/main" id="{00000000-0008-0000-0500-00004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1824" name="Picture 48" descr="BD21298_">
          <a:extLst>
            <a:ext uri="{FF2B5EF4-FFF2-40B4-BE49-F238E27FC236}">
              <a16:creationId xmlns:a16="http://schemas.microsoft.com/office/drawing/2014/main" id="{00000000-0008-0000-0500-00005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1</xdr:rowOff>
    </xdr:to>
    <xdr:pic>
      <xdr:nvPicPr>
        <xdr:cNvPr id="191825" name="Picture 49" descr="BD21298_">
          <a:extLst>
            <a:ext uri="{FF2B5EF4-FFF2-40B4-BE49-F238E27FC236}">
              <a16:creationId xmlns:a16="http://schemas.microsoft.com/office/drawing/2014/main" id="{00000000-0008-0000-0500-00005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0</xdr:rowOff>
    </xdr:to>
    <xdr:pic>
      <xdr:nvPicPr>
        <xdr:cNvPr id="191826" name="Picture 50" descr="BD21298_">
          <a:extLst>
            <a:ext uri="{FF2B5EF4-FFF2-40B4-BE49-F238E27FC236}">
              <a16:creationId xmlns:a16="http://schemas.microsoft.com/office/drawing/2014/main" id="{00000000-0008-0000-0500-00005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91827" name="Picture 51" descr="BD21298_">
          <a:extLst>
            <a:ext uri="{FF2B5EF4-FFF2-40B4-BE49-F238E27FC236}">
              <a16:creationId xmlns:a16="http://schemas.microsoft.com/office/drawing/2014/main" id="{00000000-0008-0000-0500-00005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7326</xdr:rowOff>
    </xdr:to>
    <xdr:pic>
      <xdr:nvPicPr>
        <xdr:cNvPr id="191828" name="Picture 52" descr="BD21298_">
          <a:extLst>
            <a:ext uri="{FF2B5EF4-FFF2-40B4-BE49-F238E27FC236}">
              <a16:creationId xmlns:a16="http://schemas.microsoft.com/office/drawing/2014/main" id="{00000000-0008-0000-0500-00005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91829" name="Picture 53" descr="BD21298_">
          <a:extLst>
            <a:ext uri="{FF2B5EF4-FFF2-40B4-BE49-F238E27FC236}">
              <a16:creationId xmlns:a16="http://schemas.microsoft.com/office/drawing/2014/main" id="{00000000-0008-0000-0500-00005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161192</xdr:rowOff>
    </xdr:to>
    <xdr:pic>
      <xdr:nvPicPr>
        <xdr:cNvPr id="191830" name="Picture 54" descr="BD21298_">
          <a:extLst>
            <a:ext uri="{FF2B5EF4-FFF2-40B4-BE49-F238E27FC236}">
              <a16:creationId xmlns:a16="http://schemas.microsoft.com/office/drawing/2014/main" id="{00000000-0008-0000-0500-00005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0</xdr:rowOff>
    </xdr:to>
    <xdr:pic>
      <xdr:nvPicPr>
        <xdr:cNvPr id="191831" name="Picture 55" descr="BD21298_">
          <a:extLst>
            <a:ext uri="{FF2B5EF4-FFF2-40B4-BE49-F238E27FC236}">
              <a16:creationId xmlns:a16="http://schemas.microsoft.com/office/drawing/2014/main" id="{00000000-0008-0000-0500-00005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1832" name="Picture 56" descr="BD21298_">
          <a:extLst>
            <a:ext uri="{FF2B5EF4-FFF2-40B4-BE49-F238E27FC236}">
              <a16:creationId xmlns:a16="http://schemas.microsoft.com/office/drawing/2014/main" id="{00000000-0008-0000-0500-00005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43</xdr:row>
      <xdr:rowOff>152400</xdr:rowOff>
    </xdr:to>
    <xdr:pic>
      <xdr:nvPicPr>
        <xdr:cNvPr id="191833" name="Picture 57" descr="BD21298_">
          <a:extLst>
            <a:ext uri="{FF2B5EF4-FFF2-40B4-BE49-F238E27FC236}">
              <a16:creationId xmlns:a16="http://schemas.microsoft.com/office/drawing/2014/main" id="{00000000-0008-0000-0500-00005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0</xdr:rowOff>
    </xdr:to>
    <xdr:pic>
      <xdr:nvPicPr>
        <xdr:cNvPr id="191834" name="Picture 58" descr="BD21298_">
          <a:extLst>
            <a:ext uri="{FF2B5EF4-FFF2-40B4-BE49-F238E27FC236}">
              <a16:creationId xmlns:a16="http://schemas.microsoft.com/office/drawing/2014/main" id="{00000000-0008-0000-0500-00005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3175</xdr:rowOff>
    </xdr:to>
    <xdr:pic>
      <xdr:nvPicPr>
        <xdr:cNvPr id="191835" name="Picture 59" descr="BD21298_">
          <a:extLst>
            <a:ext uri="{FF2B5EF4-FFF2-40B4-BE49-F238E27FC236}">
              <a16:creationId xmlns:a16="http://schemas.microsoft.com/office/drawing/2014/main" id="{00000000-0008-0000-0500-00005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91836" name="Picture 60" descr="BD21298_">
          <a:extLst>
            <a:ext uri="{FF2B5EF4-FFF2-40B4-BE49-F238E27FC236}">
              <a16:creationId xmlns:a16="http://schemas.microsoft.com/office/drawing/2014/main" id="{00000000-0008-0000-0500-00005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1837" name="Picture 61" descr="BD21298_">
          <a:extLst>
            <a:ext uri="{FF2B5EF4-FFF2-40B4-BE49-F238E27FC236}">
              <a16:creationId xmlns:a16="http://schemas.microsoft.com/office/drawing/2014/main" id="{00000000-0008-0000-0500-00005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1838" name="Picture 22" descr="BD21298_">
          <a:extLst>
            <a:ext uri="{FF2B5EF4-FFF2-40B4-BE49-F238E27FC236}">
              <a16:creationId xmlns:a16="http://schemas.microsoft.com/office/drawing/2014/main" id="{00000000-0008-0000-0500-00005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1839" name="Picture 23" descr="BD21298_">
          <a:extLst>
            <a:ext uri="{FF2B5EF4-FFF2-40B4-BE49-F238E27FC236}">
              <a16:creationId xmlns:a16="http://schemas.microsoft.com/office/drawing/2014/main" id="{00000000-0008-0000-0500-00005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1840" name="Picture 24" descr="BD21298_">
          <a:extLst>
            <a:ext uri="{FF2B5EF4-FFF2-40B4-BE49-F238E27FC236}">
              <a16:creationId xmlns:a16="http://schemas.microsoft.com/office/drawing/2014/main" id="{00000000-0008-0000-0500-00006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91841" name="Picture 25" descr="BD21298_">
          <a:extLst>
            <a:ext uri="{FF2B5EF4-FFF2-40B4-BE49-F238E27FC236}">
              <a16:creationId xmlns:a16="http://schemas.microsoft.com/office/drawing/2014/main" id="{00000000-0008-0000-0500-00006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7327</xdr:rowOff>
    </xdr:to>
    <xdr:pic>
      <xdr:nvPicPr>
        <xdr:cNvPr id="191842" name="Picture 26" descr="BD21298_">
          <a:extLst>
            <a:ext uri="{FF2B5EF4-FFF2-40B4-BE49-F238E27FC236}">
              <a16:creationId xmlns:a16="http://schemas.microsoft.com/office/drawing/2014/main" id="{00000000-0008-0000-0500-00006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1843" name="Picture 27" descr="BD21298_">
          <a:extLst>
            <a:ext uri="{FF2B5EF4-FFF2-40B4-BE49-F238E27FC236}">
              <a16:creationId xmlns:a16="http://schemas.microsoft.com/office/drawing/2014/main" id="{00000000-0008-0000-0500-00006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161192</xdr:rowOff>
    </xdr:to>
    <xdr:pic>
      <xdr:nvPicPr>
        <xdr:cNvPr id="191844" name="Picture 28" descr="BD21298_">
          <a:extLst>
            <a:ext uri="{FF2B5EF4-FFF2-40B4-BE49-F238E27FC236}">
              <a16:creationId xmlns:a16="http://schemas.microsoft.com/office/drawing/2014/main" id="{00000000-0008-0000-0500-00006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1</xdr:rowOff>
    </xdr:to>
    <xdr:pic>
      <xdr:nvPicPr>
        <xdr:cNvPr id="191845" name="Picture 29" descr="BD21298_">
          <a:extLst>
            <a:ext uri="{FF2B5EF4-FFF2-40B4-BE49-F238E27FC236}">
              <a16:creationId xmlns:a16="http://schemas.microsoft.com/office/drawing/2014/main" id="{00000000-0008-0000-0500-00006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1846" name="Picture 30" descr="BD21298_">
          <a:extLst>
            <a:ext uri="{FF2B5EF4-FFF2-40B4-BE49-F238E27FC236}">
              <a16:creationId xmlns:a16="http://schemas.microsoft.com/office/drawing/2014/main" id="{00000000-0008-0000-0500-00006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17</xdr:row>
      <xdr:rowOff>152400</xdr:rowOff>
    </xdr:to>
    <xdr:pic>
      <xdr:nvPicPr>
        <xdr:cNvPr id="191847" name="Picture 31" descr="BD21298_">
          <a:extLst>
            <a:ext uri="{FF2B5EF4-FFF2-40B4-BE49-F238E27FC236}">
              <a16:creationId xmlns:a16="http://schemas.microsoft.com/office/drawing/2014/main" id="{00000000-0008-0000-0500-00006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0</xdr:rowOff>
    </xdr:to>
    <xdr:pic>
      <xdr:nvPicPr>
        <xdr:cNvPr id="191848" name="Picture 32" descr="BD21298_">
          <a:extLst>
            <a:ext uri="{FF2B5EF4-FFF2-40B4-BE49-F238E27FC236}">
              <a16:creationId xmlns:a16="http://schemas.microsoft.com/office/drawing/2014/main" id="{00000000-0008-0000-0500-00006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3175</xdr:rowOff>
    </xdr:to>
    <xdr:pic>
      <xdr:nvPicPr>
        <xdr:cNvPr id="191849" name="Picture 33" descr="BD21298_">
          <a:extLst>
            <a:ext uri="{FF2B5EF4-FFF2-40B4-BE49-F238E27FC236}">
              <a16:creationId xmlns:a16="http://schemas.microsoft.com/office/drawing/2014/main" id="{00000000-0008-0000-0500-00006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0</xdr:rowOff>
    </xdr:to>
    <xdr:pic>
      <xdr:nvPicPr>
        <xdr:cNvPr id="191850" name="Picture 34" descr="BD21298_">
          <a:extLst>
            <a:ext uri="{FF2B5EF4-FFF2-40B4-BE49-F238E27FC236}">
              <a16:creationId xmlns:a16="http://schemas.microsoft.com/office/drawing/2014/main" id="{00000000-0008-0000-0500-00006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1851" name="Picture 35" descr="BD21298_">
          <a:extLst>
            <a:ext uri="{FF2B5EF4-FFF2-40B4-BE49-F238E27FC236}">
              <a16:creationId xmlns:a16="http://schemas.microsoft.com/office/drawing/2014/main" id="{00000000-0008-0000-0500-00006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1</xdr:rowOff>
    </xdr:to>
    <xdr:pic>
      <xdr:nvPicPr>
        <xdr:cNvPr id="191852" name="Picture 36" descr="BD21298_">
          <a:extLst>
            <a:ext uri="{FF2B5EF4-FFF2-40B4-BE49-F238E27FC236}">
              <a16:creationId xmlns:a16="http://schemas.microsoft.com/office/drawing/2014/main" id="{00000000-0008-0000-0500-00006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0</xdr:rowOff>
    </xdr:to>
    <xdr:pic>
      <xdr:nvPicPr>
        <xdr:cNvPr id="191853" name="Picture 37" descr="BD21298_">
          <a:extLst>
            <a:ext uri="{FF2B5EF4-FFF2-40B4-BE49-F238E27FC236}">
              <a16:creationId xmlns:a16="http://schemas.microsoft.com/office/drawing/2014/main" id="{00000000-0008-0000-0500-00006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91854" name="Picture 38" descr="BD21298_">
          <a:extLst>
            <a:ext uri="{FF2B5EF4-FFF2-40B4-BE49-F238E27FC236}">
              <a16:creationId xmlns:a16="http://schemas.microsoft.com/office/drawing/2014/main" id="{00000000-0008-0000-0500-00006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7326</xdr:rowOff>
    </xdr:to>
    <xdr:pic>
      <xdr:nvPicPr>
        <xdr:cNvPr id="191855" name="Picture 39" descr="BD21298_">
          <a:extLst>
            <a:ext uri="{FF2B5EF4-FFF2-40B4-BE49-F238E27FC236}">
              <a16:creationId xmlns:a16="http://schemas.microsoft.com/office/drawing/2014/main" id="{00000000-0008-0000-0500-00006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91856" name="Picture 40" descr="BD21298_">
          <a:extLst>
            <a:ext uri="{FF2B5EF4-FFF2-40B4-BE49-F238E27FC236}">
              <a16:creationId xmlns:a16="http://schemas.microsoft.com/office/drawing/2014/main" id="{00000000-0008-0000-0500-00007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161192</xdr:rowOff>
    </xdr:to>
    <xdr:pic>
      <xdr:nvPicPr>
        <xdr:cNvPr id="191857" name="Picture 41" descr="BD21298_">
          <a:extLst>
            <a:ext uri="{FF2B5EF4-FFF2-40B4-BE49-F238E27FC236}">
              <a16:creationId xmlns:a16="http://schemas.microsoft.com/office/drawing/2014/main" id="{00000000-0008-0000-0500-00007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0</xdr:rowOff>
    </xdr:to>
    <xdr:pic>
      <xdr:nvPicPr>
        <xdr:cNvPr id="191858" name="Picture 42" descr="BD21298_">
          <a:extLst>
            <a:ext uri="{FF2B5EF4-FFF2-40B4-BE49-F238E27FC236}">
              <a16:creationId xmlns:a16="http://schemas.microsoft.com/office/drawing/2014/main" id="{00000000-0008-0000-0500-00007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1859" name="Picture 43" descr="BD21298_">
          <a:extLst>
            <a:ext uri="{FF2B5EF4-FFF2-40B4-BE49-F238E27FC236}">
              <a16:creationId xmlns:a16="http://schemas.microsoft.com/office/drawing/2014/main" id="{00000000-0008-0000-0500-00007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30</xdr:row>
      <xdr:rowOff>152400</xdr:rowOff>
    </xdr:to>
    <xdr:pic>
      <xdr:nvPicPr>
        <xdr:cNvPr id="191860" name="Picture 44" descr="BD21298_">
          <a:extLst>
            <a:ext uri="{FF2B5EF4-FFF2-40B4-BE49-F238E27FC236}">
              <a16:creationId xmlns:a16="http://schemas.microsoft.com/office/drawing/2014/main" id="{00000000-0008-0000-0500-00007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0</xdr:rowOff>
    </xdr:to>
    <xdr:pic>
      <xdr:nvPicPr>
        <xdr:cNvPr id="191861" name="Picture 45" descr="BD21298_">
          <a:extLst>
            <a:ext uri="{FF2B5EF4-FFF2-40B4-BE49-F238E27FC236}">
              <a16:creationId xmlns:a16="http://schemas.microsoft.com/office/drawing/2014/main" id="{00000000-0008-0000-0500-00007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3175</xdr:rowOff>
    </xdr:to>
    <xdr:pic>
      <xdr:nvPicPr>
        <xdr:cNvPr id="191862" name="Picture 46" descr="BD21298_">
          <a:extLst>
            <a:ext uri="{FF2B5EF4-FFF2-40B4-BE49-F238E27FC236}">
              <a16:creationId xmlns:a16="http://schemas.microsoft.com/office/drawing/2014/main" id="{00000000-0008-0000-0500-00007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91863" name="Picture 47" descr="BD21298_">
          <a:extLst>
            <a:ext uri="{FF2B5EF4-FFF2-40B4-BE49-F238E27FC236}">
              <a16:creationId xmlns:a16="http://schemas.microsoft.com/office/drawing/2014/main" id="{00000000-0008-0000-0500-00007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1864" name="Picture 48" descr="BD21298_">
          <a:extLst>
            <a:ext uri="{FF2B5EF4-FFF2-40B4-BE49-F238E27FC236}">
              <a16:creationId xmlns:a16="http://schemas.microsoft.com/office/drawing/2014/main" id="{00000000-0008-0000-0500-00007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1</xdr:rowOff>
    </xdr:to>
    <xdr:pic>
      <xdr:nvPicPr>
        <xdr:cNvPr id="191865" name="Picture 49" descr="BD21298_">
          <a:extLst>
            <a:ext uri="{FF2B5EF4-FFF2-40B4-BE49-F238E27FC236}">
              <a16:creationId xmlns:a16="http://schemas.microsoft.com/office/drawing/2014/main" id="{00000000-0008-0000-0500-00007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0</xdr:rowOff>
    </xdr:to>
    <xdr:pic>
      <xdr:nvPicPr>
        <xdr:cNvPr id="191866" name="Picture 50" descr="BD21298_">
          <a:extLst>
            <a:ext uri="{FF2B5EF4-FFF2-40B4-BE49-F238E27FC236}">
              <a16:creationId xmlns:a16="http://schemas.microsoft.com/office/drawing/2014/main" id="{00000000-0008-0000-0500-00007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91867" name="Picture 51" descr="BD21298_">
          <a:extLst>
            <a:ext uri="{FF2B5EF4-FFF2-40B4-BE49-F238E27FC236}">
              <a16:creationId xmlns:a16="http://schemas.microsoft.com/office/drawing/2014/main" id="{00000000-0008-0000-0500-00007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7326</xdr:rowOff>
    </xdr:to>
    <xdr:pic>
      <xdr:nvPicPr>
        <xdr:cNvPr id="191868" name="Picture 52" descr="BD21298_">
          <a:extLst>
            <a:ext uri="{FF2B5EF4-FFF2-40B4-BE49-F238E27FC236}">
              <a16:creationId xmlns:a16="http://schemas.microsoft.com/office/drawing/2014/main" id="{00000000-0008-0000-0500-00007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91869" name="Picture 53" descr="BD21298_">
          <a:extLst>
            <a:ext uri="{FF2B5EF4-FFF2-40B4-BE49-F238E27FC236}">
              <a16:creationId xmlns:a16="http://schemas.microsoft.com/office/drawing/2014/main" id="{00000000-0008-0000-0500-00007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161192</xdr:rowOff>
    </xdr:to>
    <xdr:pic>
      <xdr:nvPicPr>
        <xdr:cNvPr id="191870" name="Picture 54" descr="BD21298_">
          <a:extLst>
            <a:ext uri="{FF2B5EF4-FFF2-40B4-BE49-F238E27FC236}">
              <a16:creationId xmlns:a16="http://schemas.microsoft.com/office/drawing/2014/main" id="{00000000-0008-0000-0500-00007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0</xdr:rowOff>
    </xdr:to>
    <xdr:pic>
      <xdr:nvPicPr>
        <xdr:cNvPr id="191871" name="Picture 55" descr="BD21298_">
          <a:extLst>
            <a:ext uri="{FF2B5EF4-FFF2-40B4-BE49-F238E27FC236}">
              <a16:creationId xmlns:a16="http://schemas.microsoft.com/office/drawing/2014/main" id="{00000000-0008-0000-0500-00007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1872" name="Picture 56" descr="BD21298_">
          <a:extLst>
            <a:ext uri="{FF2B5EF4-FFF2-40B4-BE49-F238E27FC236}">
              <a16:creationId xmlns:a16="http://schemas.microsoft.com/office/drawing/2014/main" id="{00000000-0008-0000-0500-00008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43</xdr:row>
      <xdr:rowOff>152400</xdr:rowOff>
    </xdr:to>
    <xdr:pic>
      <xdr:nvPicPr>
        <xdr:cNvPr id="191873" name="Picture 57" descr="BD21298_">
          <a:extLst>
            <a:ext uri="{FF2B5EF4-FFF2-40B4-BE49-F238E27FC236}">
              <a16:creationId xmlns:a16="http://schemas.microsoft.com/office/drawing/2014/main" id="{00000000-0008-0000-0500-00008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0</xdr:rowOff>
    </xdr:to>
    <xdr:pic>
      <xdr:nvPicPr>
        <xdr:cNvPr id="191874" name="Picture 58" descr="BD21298_">
          <a:extLst>
            <a:ext uri="{FF2B5EF4-FFF2-40B4-BE49-F238E27FC236}">
              <a16:creationId xmlns:a16="http://schemas.microsoft.com/office/drawing/2014/main" id="{00000000-0008-0000-0500-00008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3175</xdr:rowOff>
    </xdr:to>
    <xdr:pic>
      <xdr:nvPicPr>
        <xdr:cNvPr id="191875" name="Picture 59" descr="BD21298_">
          <a:extLst>
            <a:ext uri="{FF2B5EF4-FFF2-40B4-BE49-F238E27FC236}">
              <a16:creationId xmlns:a16="http://schemas.microsoft.com/office/drawing/2014/main" id="{00000000-0008-0000-0500-00008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91876" name="Picture 60" descr="BD21298_">
          <a:extLst>
            <a:ext uri="{FF2B5EF4-FFF2-40B4-BE49-F238E27FC236}">
              <a16:creationId xmlns:a16="http://schemas.microsoft.com/office/drawing/2014/main" id="{00000000-0008-0000-0500-00008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1877" name="Picture 61" descr="BD21298_">
          <a:extLst>
            <a:ext uri="{FF2B5EF4-FFF2-40B4-BE49-F238E27FC236}">
              <a16:creationId xmlns:a16="http://schemas.microsoft.com/office/drawing/2014/main" id="{00000000-0008-0000-0500-00008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1878" name="Picture 22" descr="BD21298_">
          <a:extLst>
            <a:ext uri="{FF2B5EF4-FFF2-40B4-BE49-F238E27FC236}">
              <a16:creationId xmlns:a16="http://schemas.microsoft.com/office/drawing/2014/main" id="{00000000-0008-0000-0500-00008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1879" name="Picture 23" descr="BD21298_">
          <a:extLst>
            <a:ext uri="{FF2B5EF4-FFF2-40B4-BE49-F238E27FC236}">
              <a16:creationId xmlns:a16="http://schemas.microsoft.com/office/drawing/2014/main" id="{00000000-0008-0000-0500-00008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1880" name="Picture 24" descr="BD21298_">
          <a:extLst>
            <a:ext uri="{FF2B5EF4-FFF2-40B4-BE49-F238E27FC236}">
              <a16:creationId xmlns:a16="http://schemas.microsoft.com/office/drawing/2014/main" id="{00000000-0008-0000-0500-00008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91881" name="Picture 25" descr="BD21298_">
          <a:extLst>
            <a:ext uri="{FF2B5EF4-FFF2-40B4-BE49-F238E27FC236}">
              <a16:creationId xmlns:a16="http://schemas.microsoft.com/office/drawing/2014/main" id="{00000000-0008-0000-0500-00008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7327</xdr:rowOff>
    </xdr:to>
    <xdr:pic>
      <xdr:nvPicPr>
        <xdr:cNvPr id="191882" name="Picture 26" descr="BD21298_">
          <a:extLst>
            <a:ext uri="{FF2B5EF4-FFF2-40B4-BE49-F238E27FC236}">
              <a16:creationId xmlns:a16="http://schemas.microsoft.com/office/drawing/2014/main" id="{00000000-0008-0000-0500-00008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1883" name="Picture 27" descr="BD21298_">
          <a:extLst>
            <a:ext uri="{FF2B5EF4-FFF2-40B4-BE49-F238E27FC236}">
              <a16:creationId xmlns:a16="http://schemas.microsoft.com/office/drawing/2014/main" id="{00000000-0008-0000-0500-00008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161192</xdr:rowOff>
    </xdr:to>
    <xdr:pic>
      <xdr:nvPicPr>
        <xdr:cNvPr id="191884" name="Picture 28" descr="BD21298_">
          <a:extLst>
            <a:ext uri="{FF2B5EF4-FFF2-40B4-BE49-F238E27FC236}">
              <a16:creationId xmlns:a16="http://schemas.microsoft.com/office/drawing/2014/main" id="{00000000-0008-0000-0500-00008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1</xdr:rowOff>
    </xdr:to>
    <xdr:pic>
      <xdr:nvPicPr>
        <xdr:cNvPr id="191885" name="Picture 29" descr="BD21298_">
          <a:extLst>
            <a:ext uri="{FF2B5EF4-FFF2-40B4-BE49-F238E27FC236}">
              <a16:creationId xmlns:a16="http://schemas.microsoft.com/office/drawing/2014/main" id="{00000000-0008-0000-0500-00008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1886" name="Picture 30" descr="BD21298_">
          <a:extLst>
            <a:ext uri="{FF2B5EF4-FFF2-40B4-BE49-F238E27FC236}">
              <a16:creationId xmlns:a16="http://schemas.microsoft.com/office/drawing/2014/main" id="{00000000-0008-0000-0500-00008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17</xdr:row>
      <xdr:rowOff>152400</xdr:rowOff>
    </xdr:to>
    <xdr:pic>
      <xdr:nvPicPr>
        <xdr:cNvPr id="191887" name="Picture 31" descr="BD21298_">
          <a:extLst>
            <a:ext uri="{FF2B5EF4-FFF2-40B4-BE49-F238E27FC236}">
              <a16:creationId xmlns:a16="http://schemas.microsoft.com/office/drawing/2014/main" id="{00000000-0008-0000-0500-00008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0</xdr:rowOff>
    </xdr:to>
    <xdr:pic>
      <xdr:nvPicPr>
        <xdr:cNvPr id="191888" name="Picture 32" descr="BD21298_">
          <a:extLst>
            <a:ext uri="{FF2B5EF4-FFF2-40B4-BE49-F238E27FC236}">
              <a16:creationId xmlns:a16="http://schemas.microsoft.com/office/drawing/2014/main" id="{00000000-0008-0000-0500-00009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3175</xdr:rowOff>
    </xdr:to>
    <xdr:pic>
      <xdr:nvPicPr>
        <xdr:cNvPr id="191889" name="Picture 33" descr="BD21298_">
          <a:extLst>
            <a:ext uri="{FF2B5EF4-FFF2-40B4-BE49-F238E27FC236}">
              <a16:creationId xmlns:a16="http://schemas.microsoft.com/office/drawing/2014/main" id="{00000000-0008-0000-0500-00009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0</xdr:rowOff>
    </xdr:to>
    <xdr:pic>
      <xdr:nvPicPr>
        <xdr:cNvPr id="191890" name="Picture 34" descr="BD21298_">
          <a:extLst>
            <a:ext uri="{FF2B5EF4-FFF2-40B4-BE49-F238E27FC236}">
              <a16:creationId xmlns:a16="http://schemas.microsoft.com/office/drawing/2014/main" id="{00000000-0008-0000-0500-00009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1891" name="Picture 35" descr="BD21298_">
          <a:extLst>
            <a:ext uri="{FF2B5EF4-FFF2-40B4-BE49-F238E27FC236}">
              <a16:creationId xmlns:a16="http://schemas.microsoft.com/office/drawing/2014/main" id="{00000000-0008-0000-0500-00009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1</xdr:rowOff>
    </xdr:to>
    <xdr:pic>
      <xdr:nvPicPr>
        <xdr:cNvPr id="191892" name="Picture 36" descr="BD21298_">
          <a:extLst>
            <a:ext uri="{FF2B5EF4-FFF2-40B4-BE49-F238E27FC236}">
              <a16:creationId xmlns:a16="http://schemas.microsoft.com/office/drawing/2014/main" id="{00000000-0008-0000-0500-00009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0</xdr:rowOff>
    </xdr:to>
    <xdr:pic>
      <xdr:nvPicPr>
        <xdr:cNvPr id="191893" name="Picture 37" descr="BD21298_">
          <a:extLst>
            <a:ext uri="{FF2B5EF4-FFF2-40B4-BE49-F238E27FC236}">
              <a16:creationId xmlns:a16="http://schemas.microsoft.com/office/drawing/2014/main" id="{00000000-0008-0000-0500-00009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91894" name="Picture 38" descr="BD21298_">
          <a:extLst>
            <a:ext uri="{FF2B5EF4-FFF2-40B4-BE49-F238E27FC236}">
              <a16:creationId xmlns:a16="http://schemas.microsoft.com/office/drawing/2014/main" id="{00000000-0008-0000-0500-00009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7326</xdr:rowOff>
    </xdr:to>
    <xdr:pic>
      <xdr:nvPicPr>
        <xdr:cNvPr id="191895" name="Picture 39" descr="BD21298_">
          <a:extLst>
            <a:ext uri="{FF2B5EF4-FFF2-40B4-BE49-F238E27FC236}">
              <a16:creationId xmlns:a16="http://schemas.microsoft.com/office/drawing/2014/main" id="{00000000-0008-0000-0500-00009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91896" name="Picture 40" descr="BD21298_">
          <a:extLst>
            <a:ext uri="{FF2B5EF4-FFF2-40B4-BE49-F238E27FC236}">
              <a16:creationId xmlns:a16="http://schemas.microsoft.com/office/drawing/2014/main" id="{00000000-0008-0000-0500-00009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161192</xdr:rowOff>
    </xdr:to>
    <xdr:pic>
      <xdr:nvPicPr>
        <xdr:cNvPr id="191897" name="Picture 41" descr="BD21298_">
          <a:extLst>
            <a:ext uri="{FF2B5EF4-FFF2-40B4-BE49-F238E27FC236}">
              <a16:creationId xmlns:a16="http://schemas.microsoft.com/office/drawing/2014/main" id="{00000000-0008-0000-0500-00009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0</xdr:rowOff>
    </xdr:to>
    <xdr:pic>
      <xdr:nvPicPr>
        <xdr:cNvPr id="191898" name="Picture 42" descr="BD21298_">
          <a:extLst>
            <a:ext uri="{FF2B5EF4-FFF2-40B4-BE49-F238E27FC236}">
              <a16:creationId xmlns:a16="http://schemas.microsoft.com/office/drawing/2014/main" id="{00000000-0008-0000-0500-00009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1899" name="Picture 43" descr="BD21298_">
          <a:extLst>
            <a:ext uri="{FF2B5EF4-FFF2-40B4-BE49-F238E27FC236}">
              <a16:creationId xmlns:a16="http://schemas.microsoft.com/office/drawing/2014/main" id="{00000000-0008-0000-0500-00009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30</xdr:row>
      <xdr:rowOff>152400</xdr:rowOff>
    </xdr:to>
    <xdr:pic>
      <xdr:nvPicPr>
        <xdr:cNvPr id="191900" name="Picture 44" descr="BD21298_">
          <a:extLst>
            <a:ext uri="{FF2B5EF4-FFF2-40B4-BE49-F238E27FC236}">
              <a16:creationId xmlns:a16="http://schemas.microsoft.com/office/drawing/2014/main" id="{00000000-0008-0000-0500-00009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0</xdr:rowOff>
    </xdr:to>
    <xdr:pic>
      <xdr:nvPicPr>
        <xdr:cNvPr id="191901" name="Picture 45" descr="BD21298_">
          <a:extLst>
            <a:ext uri="{FF2B5EF4-FFF2-40B4-BE49-F238E27FC236}">
              <a16:creationId xmlns:a16="http://schemas.microsoft.com/office/drawing/2014/main" id="{00000000-0008-0000-0500-00009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3175</xdr:rowOff>
    </xdr:to>
    <xdr:pic>
      <xdr:nvPicPr>
        <xdr:cNvPr id="191902" name="Picture 46" descr="BD21298_">
          <a:extLst>
            <a:ext uri="{FF2B5EF4-FFF2-40B4-BE49-F238E27FC236}">
              <a16:creationId xmlns:a16="http://schemas.microsoft.com/office/drawing/2014/main" id="{00000000-0008-0000-0500-00009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91903" name="Picture 47" descr="BD21298_">
          <a:extLst>
            <a:ext uri="{FF2B5EF4-FFF2-40B4-BE49-F238E27FC236}">
              <a16:creationId xmlns:a16="http://schemas.microsoft.com/office/drawing/2014/main" id="{00000000-0008-0000-0500-00009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1904" name="Picture 48" descr="BD21298_">
          <a:extLst>
            <a:ext uri="{FF2B5EF4-FFF2-40B4-BE49-F238E27FC236}">
              <a16:creationId xmlns:a16="http://schemas.microsoft.com/office/drawing/2014/main" id="{00000000-0008-0000-0500-0000A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1</xdr:rowOff>
    </xdr:to>
    <xdr:pic>
      <xdr:nvPicPr>
        <xdr:cNvPr id="191905" name="Picture 49" descr="BD21298_">
          <a:extLst>
            <a:ext uri="{FF2B5EF4-FFF2-40B4-BE49-F238E27FC236}">
              <a16:creationId xmlns:a16="http://schemas.microsoft.com/office/drawing/2014/main" id="{00000000-0008-0000-0500-0000A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0</xdr:rowOff>
    </xdr:to>
    <xdr:pic>
      <xdr:nvPicPr>
        <xdr:cNvPr id="191906" name="Picture 50" descr="BD21298_">
          <a:extLst>
            <a:ext uri="{FF2B5EF4-FFF2-40B4-BE49-F238E27FC236}">
              <a16:creationId xmlns:a16="http://schemas.microsoft.com/office/drawing/2014/main" id="{00000000-0008-0000-0500-0000A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91907" name="Picture 51" descr="BD21298_">
          <a:extLst>
            <a:ext uri="{FF2B5EF4-FFF2-40B4-BE49-F238E27FC236}">
              <a16:creationId xmlns:a16="http://schemas.microsoft.com/office/drawing/2014/main" id="{00000000-0008-0000-0500-0000A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7326</xdr:rowOff>
    </xdr:to>
    <xdr:pic>
      <xdr:nvPicPr>
        <xdr:cNvPr id="191908" name="Picture 52" descr="BD21298_">
          <a:extLst>
            <a:ext uri="{FF2B5EF4-FFF2-40B4-BE49-F238E27FC236}">
              <a16:creationId xmlns:a16="http://schemas.microsoft.com/office/drawing/2014/main" id="{00000000-0008-0000-0500-0000A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91909" name="Picture 53" descr="BD21298_">
          <a:extLst>
            <a:ext uri="{FF2B5EF4-FFF2-40B4-BE49-F238E27FC236}">
              <a16:creationId xmlns:a16="http://schemas.microsoft.com/office/drawing/2014/main" id="{00000000-0008-0000-0500-0000A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161192</xdr:rowOff>
    </xdr:to>
    <xdr:pic>
      <xdr:nvPicPr>
        <xdr:cNvPr id="191910" name="Picture 54" descr="BD21298_">
          <a:extLst>
            <a:ext uri="{FF2B5EF4-FFF2-40B4-BE49-F238E27FC236}">
              <a16:creationId xmlns:a16="http://schemas.microsoft.com/office/drawing/2014/main" id="{00000000-0008-0000-0500-0000A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0</xdr:rowOff>
    </xdr:to>
    <xdr:pic>
      <xdr:nvPicPr>
        <xdr:cNvPr id="191911" name="Picture 55" descr="BD21298_">
          <a:extLst>
            <a:ext uri="{FF2B5EF4-FFF2-40B4-BE49-F238E27FC236}">
              <a16:creationId xmlns:a16="http://schemas.microsoft.com/office/drawing/2014/main" id="{00000000-0008-0000-0500-0000A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1912" name="Picture 56" descr="BD21298_">
          <a:extLst>
            <a:ext uri="{FF2B5EF4-FFF2-40B4-BE49-F238E27FC236}">
              <a16:creationId xmlns:a16="http://schemas.microsoft.com/office/drawing/2014/main" id="{00000000-0008-0000-0500-0000A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43</xdr:row>
      <xdr:rowOff>152400</xdr:rowOff>
    </xdr:to>
    <xdr:pic>
      <xdr:nvPicPr>
        <xdr:cNvPr id="191913" name="Picture 57" descr="BD21298_">
          <a:extLst>
            <a:ext uri="{FF2B5EF4-FFF2-40B4-BE49-F238E27FC236}">
              <a16:creationId xmlns:a16="http://schemas.microsoft.com/office/drawing/2014/main" id="{00000000-0008-0000-0500-0000A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0</xdr:rowOff>
    </xdr:to>
    <xdr:pic>
      <xdr:nvPicPr>
        <xdr:cNvPr id="191914" name="Picture 58" descr="BD21298_">
          <a:extLst>
            <a:ext uri="{FF2B5EF4-FFF2-40B4-BE49-F238E27FC236}">
              <a16:creationId xmlns:a16="http://schemas.microsoft.com/office/drawing/2014/main" id="{00000000-0008-0000-0500-0000A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3175</xdr:rowOff>
    </xdr:to>
    <xdr:pic>
      <xdr:nvPicPr>
        <xdr:cNvPr id="191915" name="Picture 59" descr="BD21298_">
          <a:extLst>
            <a:ext uri="{FF2B5EF4-FFF2-40B4-BE49-F238E27FC236}">
              <a16:creationId xmlns:a16="http://schemas.microsoft.com/office/drawing/2014/main" id="{00000000-0008-0000-0500-0000A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91916" name="Picture 60" descr="BD21298_">
          <a:extLst>
            <a:ext uri="{FF2B5EF4-FFF2-40B4-BE49-F238E27FC236}">
              <a16:creationId xmlns:a16="http://schemas.microsoft.com/office/drawing/2014/main" id="{00000000-0008-0000-0500-0000A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1917" name="Picture 61" descr="BD21298_">
          <a:extLst>
            <a:ext uri="{FF2B5EF4-FFF2-40B4-BE49-F238E27FC236}">
              <a16:creationId xmlns:a16="http://schemas.microsoft.com/office/drawing/2014/main" id="{00000000-0008-0000-0500-0000A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8</xdr:row>
      <xdr:rowOff>38100</xdr:rowOff>
    </xdr:from>
    <xdr:to>
      <xdr:col>80</xdr:col>
      <xdr:colOff>123825</xdr:colOff>
      <xdr:row>8</xdr:row>
      <xdr:rowOff>152400</xdr:rowOff>
    </xdr:to>
    <xdr:pic>
      <xdr:nvPicPr>
        <xdr:cNvPr id="191918" name="Picture 22" descr="BD21298_">
          <a:extLst>
            <a:ext uri="{FF2B5EF4-FFF2-40B4-BE49-F238E27FC236}">
              <a16:creationId xmlns:a16="http://schemas.microsoft.com/office/drawing/2014/main" id="{00000000-0008-0000-0500-0000A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64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9</xdr:row>
      <xdr:rowOff>38100</xdr:rowOff>
    </xdr:from>
    <xdr:to>
      <xdr:col>80</xdr:col>
      <xdr:colOff>123825</xdr:colOff>
      <xdr:row>10</xdr:row>
      <xdr:rowOff>0</xdr:rowOff>
    </xdr:to>
    <xdr:pic>
      <xdr:nvPicPr>
        <xdr:cNvPr id="191919" name="Picture 23" descr="BD21298_">
          <a:extLst>
            <a:ext uri="{FF2B5EF4-FFF2-40B4-BE49-F238E27FC236}">
              <a16:creationId xmlns:a16="http://schemas.microsoft.com/office/drawing/2014/main" id="{00000000-0008-0000-0500-0000A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289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10</xdr:row>
      <xdr:rowOff>38100</xdr:rowOff>
    </xdr:from>
    <xdr:to>
      <xdr:col>80</xdr:col>
      <xdr:colOff>123825</xdr:colOff>
      <xdr:row>11</xdr:row>
      <xdr:rowOff>0</xdr:rowOff>
    </xdr:to>
    <xdr:pic>
      <xdr:nvPicPr>
        <xdr:cNvPr id="191920" name="Picture 24" descr="BD21298_">
          <a:extLst>
            <a:ext uri="{FF2B5EF4-FFF2-40B4-BE49-F238E27FC236}">
              <a16:creationId xmlns:a16="http://schemas.microsoft.com/office/drawing/2014/main" id="{00000000-0008-0000-0500-0000B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04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11</xdr:row>
      <xdr:rowOff>38100</xdr:rowOff>
    </xdr:from>
    <xdr:to>
      <xdr:col>80</xdr:col>
      <xdr:colOff>123825</xdr:colOff>
      <xdr:row>11</xdr:row>
      <xdr:rowOff>161192</xdr:rowOff>
    </xdr:to>
    <xdr:pic>
      <xdr:nvPicPr>
        <xdr:cNvPr id="191921" name="Picture 25" descr="BD21298_">
          <a:extLst>
            <a:ext uri="{FF2B5EF4-FFF2-40B4-BE49-F238E27FC236}">
              <a16:creationId xmlns:a16="http://schemas.microsoft.com/office/drawing/2014/main" id="{00000000-0008-0000-0500-0000B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20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12</xdr:row>
      <xdr:rowOff>38100</xdr:rowOff>
    </xdr:from>
    <xdr:to>
      <xdr:col>80</xdr:col>
      <xdr:colOff>123825</xdr:colOff>
      <xdr:row>13</xdr:row>
      <xdr:rowOff>7327</xdr:rowOff>
    </xdr:to>
    <xdr:pic>
      <xdr:nvPicPr>
        <xdr:cNvPr id="191922" name="Picture 26" descr="BD21298_">
          <a:extLst>
            <a:ext uri="{FF2B5EF4-FFF2-40B4-BE49-F238E27FC236}">
              <a16:creationId xmlns:a16="http://schemas.microsoft.com/office/drawing/2014/main" id="{00000000-0008-0000-0500-0000B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35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13</xdr:row>
      <xdr:rowOff>38100</xdr:rowOff>
    </xdr:from>
    <xdr:to>
      <xdr:col>80</xdr:col>
      <xdr:colOff>123825</xdr:colOff>
      <xdr:row>14</xdr:row>
      <xdr:rowOff>0</xdr:rowOff>
    </xdr:to>
    <xdr:pic>
      <xdr:nvPicPr>
        <xdr:cNvPr id="191923" name="Picture 27" descr="BD21298_">
          <a:extLst>
            <a:ext uri="{FF2B5EF4-FFF2-40B4-BE49-F238E27FC236}">
              <a16:creationId xmlns:a16="http://schemas.microsoft.com/office/drawing/2014/main" id="{00000000-0008-0000-0500-0000B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50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14</xdr:row>
      <xdr:rowOff>38100</xdr:rowOff>
    </xdr:from>
    <xdr:to>
      <xdr:col>80</xdr:col>
      <xdr:colOff>123825</xdr:colOff>
      <xdr:row>14</xdr:row>
      <xdr:rowOff>161192</xdr:rowOff>
    </xdr:to>
    <xdr:pic>
      <xdr:nvPicPr>
        <xdr:cNvPr id="191924" name="Picture 28" descr="BD21298_">
          <a:extLst>
            <a:ext uri="{FF2B5EF4-FFF2-40B4-BE49-F238E27FC236}">
              <a16:creationId xmlns:a16="http://schemas.microsoft.com/office/drawing/2014/main" id="{00000000-0008-0000-0500-0000B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65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15</xdr:row>
      <xdr:rowOff>38100</xdr:rowOff>
    </xdr:from>
    <xdr:to>
      <xdr:col>80</xdr:col>
      <xdr:colOff>123825</xdr:colOff>
      <xdr:row>16</xdr:row>
      <xdr:rowOff>1</xdr:rowOff>
    </xdr:to>
    <xdr:pic>
      <xdr:nvPicPr>
        <xdr:cNvPr id="191925" name="Picture 29" descr="BD21298_">
          <a:extLst>
            <a:ext uri="{FF2B5EF4-FFF2-40B4-BE49-F238E27FC236}">
              <a16:creationId xmlns:a16="http://schemas.microsoft.com/office/drawing/2014/main" id="{00000000-0008-0000-0500-0000B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81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16</xdr:row>
      <xdr:rowOff>38100</xdr:rowOff>
    </xdr:from>
    <xdr:to>
      <xdr:col>80</xdr:col>
      <xdr:colOff>123825</xdr:colOff>
      <xdr:row>17</xdr:row>
      <xdr:rowOff>1</xdr:rowOff>
    </xdr:to>
    <xdr:pic>
      <xdr:nvPicPr>
        <xdr:cNvPr id="191926" name="Picture 30" descr="BD21298_">
          <a:extLst>
            <a:ext uri="{FF2B5EF4-FFF2-40B4-BE49-F238E27FC236}">
              <a16:creationId xmlns:a16="http://schemas.microsoft.com/office/drawing/2014/main" id="{00000000-0008-0000-0500-0000B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396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17</xdr:row>
      <xdr:rowOff>38100</xdr:rowOff>
    </xdr:from>
    <xdr:to>
      <xdr:col>80</xdr:col>
      <xdr:colOff>123825</xdr:colOff>
      <xdr:row>17</xdr:row>
      <xdr:rowOff>152400</xdr:rowOff>
    </xdr:to>
    <xdr:pic>
      <xdr:nvPicPr>
        <xdr:cNvPr id="191927" name="Picture 31" descr="BD21298_">
          <a:extLst>
            <a:ext uri="{FF2B5EF4-FFF2-40B4-BE49-F238E27FC236}">
              <a16:creationId xmlns:a16="http://schemas.microsoft.com/office/drawing/2014/main" id="{00000000-0008-0000-0500-0000B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11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18</xdr:row>
      <xdr:rowOff>38100</xdr:rowOff>
    </xdr:from>
    <xdr:to>
      <xdr:col>80</xdr:col>
      <xdr:colOff>123825</xdr:colOff>
      <xdr:row>19</xdr:row>
      <xdr:rowOff>0</xdr:rowOff>
    </xdr:to>
    <xdr:pic>
      <xdr:nvPicPr>
        <xdr:cNvPr id="191928" name="Picture 32" descr="BD21298_">
          <a:extLst>
            <a:ext uri="{FF2B5EF4-FFF2-40B4-BE49-F238E27FC236}">
              <a16:creationId xmlns:a16="http://schemas.microsoft.com/office/drawing/2014/main" id="{00000000-0008-0000-0500-0000B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26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19</xdr:row>
      <xdr:rowOff>38100</xdr:rowOff>
    </xdr:from>
    <xdr:to>
      <xdr:col>80</xdr:col>
      <xdr:colOff>123825</xdr:colOff>
      <xdr:row>20</xdr:row>
      <xdr:rowOff>3175</xdr:rowOff>
    </xdr:to>
    <xdr:pic>
      <xdr:nvPicPr>
        <xdr:cNvPr id="191929" name="Picture 33" descr="BD21298_">
          <a:extLst>
            <a:ext uri="{FF2B5EF4-FFF2-40B4-BE49-F238E27FC236}">
              <a16:creationId xmlns:a16="http://schemas.microsoft.com/office/drawing/2014/main" id="{00000000-0008-0000-0500-0000B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41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20</xdr:row>
      <xdr:rowOff>38100</xdr:rowOff>
    </xdr:from>
    <xdr:to>
      <xdr:col>80</xdr:col>
      <xdr:colOff>123825</xdr:colOff>
      <xdr:row>21</xdr:row>
      <xdr:rowOff>0</xdr:rowOff>
    </xdr:to>
    <xdr:pic>
      <xdr:nvPicPr>
        <xdr:cNvPr id="191930" name="Picture 34" descr="BD21298_">
          <a:extLst>
            <a:ext uri="{FF2B5EF4-FFF2-40B4-BE49-F238E27FC236}">
              <a16:creationId xmlns:a16="http://schemas.microsoft.com/office/drawing/2014/main" id="{00000000-0008-0000-0500-0000B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57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21</xdr:row>
      <xdr:rowOff>38100</xdr:rowOff>
    </xdr:from>
    <xdr:to>
      <xdr:col>80</xdr:col>
      <xdr:colOff>123825</xdr:colOff>
      <xdr:row>21</xdr:row>
      <xdr:rowOff>161192</xdr:rowOff>
    </xdr:to>
    <xdr:pic>
      <xdr:nvPicPr>
        <xdr:cNvPr id="191931" name="Picture 35" descr="BD21298_">
          <a:extLst>
            <a:ext uri="{FF2B5EF4-FFF2-40B4-BE49-F238E27FC236}">
              <a16:creationId xmlns:a16="http://schemas.microsoft.com/office/drawing/2014/main" id="{00000000-0008-0000-0500-0000B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72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22</xdr:row>
      <xdr:rowOff>38100</xdr:rowOff>
    </xdr:from>
    <xdr:to>
      <xdr:col>80</xdr:col>
      <xdr:colOff>123825</xdr:colOff>
      <xdr:row>23</xdr:row>
      <xdr:rowOff>1</xdr:rowOff>
    </xdr:to>
    <xdr:pic>
      <xdr:nvPicPr>
        <xdr:cNvPr id="191932" name="Picture 36" descr="BD21298_">
          <a:extLst>
            <a:ext uri="{FF2B5EF4-FFF2-40B4-BE49-F238E27FC236}">
              <a16:creationId xmlns:a16="http://schemas.microsoft.com/office/drawing/2014/main" id="{00000000-0008-0000-0500-0000B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487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23</xdr:row>
      <xdr:rowOff>38100</xdr:rowOff>
    </xdr:from>
    <xdr:to>
      <xdr:col>80</xdr:col>
      <xdr:colOff>123825</xdr:colOff>
      <xdr:row>24</xdr:row>
      <xdr:rowOff>0</xdr:rowOff>
    </xdr:to>
    <xdr:pic>
      <xdr:nvPicPr>
        <xdr:cNvPr id="191933" name="Picture 37" descr="BD21298_">
          <a:extLst>
            <a:ext uri="{FF2B5EF4-FFF2-40B4-BE49-F238E27FC236}">
              <a16:creationId xmlns:a16="http://schemas.microsoft.com/office/drawing/2014/main" id="{00000000-0008-0000-0500-0000B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029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24</xdr:row>
      <xdr:rowOff>38100</xdr:rowOff>
    </xdr:from>
    <xdr:to>
      <xdr:col>80</xdr:col>
      <xdr:colOff>123825</xdr:colOff>
      <xdr:row>24</xdr:row>
      <xdr:rowOff>161192</xdr:rowOff>
    </xdr:to>
    <xdr:pic>
      <xdr:nvPicPr>
        <xdr:cNvPr id="191934" name="Picture 38" descr="BD21298_">
          <a:extLst>
            <a:ext uri="{FF2B5EF4-FFF2-40B4-BE49-F238E27FC236}">
              <a16:creationId xmlns:a16="http://schemas.microsoft.com/office/drawing/2014/main" id="{00000000-0008-0000-0500-0000B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181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25</xdr:row>
      <xdr:rowOff>38100</xdr:rowOff>
    </xdr:from>
    <xdr:to>
      <xdr:col>80</xdr:col>
      <xdr:colOff>123825</xdr:colOff>
      <xdr:row>26</xdr:row>
      <xdr:rowOff>7326</xdr:rowOff>
    </xdr:to>
    <xdr:pic>
      <xdr:nvPicPr>
        <xdr:cNvPr id="191935" name="Picture 39" descr="BD21298_">
          <a:extLst>
            <a:ext uri="{FF2B5EF4-FFF2-40B4-BE49-F238E27FC236}">
              <a16:creationId xmlns:a16="http://schemas.microsoft.com/office/drawing/2014/main" id="{00000000-0008-0000-0500-0000B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334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26</xdr:row>
      <xdr:rowOff>38100</xdr:rowOff>
    </xdr:from>
    <xdr:to>
      <xdr:col>80</xdr:col>
      <xdr:colOff>123825</xdr:colOff>
      <xdr:row>27</xdr:row>
      <xdr:rowOff>1</xdr:rowOff>
    </xdr:to>
    <xdr:pic>
      <xdr:nvPicPr>
        <xdr:cNvPr id="191936" name="Picture 40" descr="BD21298_">
          <a:extLst>
            <a:ext uri="{FF2B5EF4-FFF2-40B4-BE49-F238E27FC236}">
              <a16:creationId xmlns:a16="http://schemas.microsoft.com/office/drawing/2014/main" id="{00000000-0008-0000-0500-0000C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486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27</xdr:row>
      <xdr:rowOff>38100</xdr:rowOff>
    </xdr:from>
    <xdr:to>
      <xdr:col>80</xdr:col>
      <xdr:colOff>123825</xdr:colOff>
      <xdr:row>27</xdr:row>
      <xdr:rowOff>161192</xdr:rowOff>
    </xdr:to>
    <xdr:pic>
      <xdr:nvPicPr>
        <xdr:cNvPr id="191937" name="Picture 41" descr="BD21298_">
          <a:extLst>
            <a:ext uri="{FF2B5EF4-FFF2-40B4-BE49-F238E27FC236}">
              <a16:creationId xmlns:a16="http://schemas.microsoft.com/office/drawing/2014/main" id="{00000000-0008-0000-0500-0000C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638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28</xdr:row>
      <xdr:rowOff>38100</xdr:rowOff>
    </xdr:from>
    <xdr:to>
      <xdr:col>80</xdr:col>
      <xdr:colOff>123825</xdr:colOff>
      <xdr:row>29</xdr:row>
      <xdr:rowOff>0</xdr:rowOff>
    </xdr:to>
    <xdr:pic>
      <xdr:nvPicPr>
        <xdr:cNvPr id="191938" name="Picture 42" descr="BD21298_">
          <a:extLst>
            <a:ext uri="{FF2B5EF4-FFF2-40B4-BE49-F238E27FC236}">
              <a16:creationId xmlns:a16="http://schemas.microsoft.com/office/drawing/2014/main" id="{00000000-0008-0000-0500-0000C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791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29</xdr:row>
      <xdr:rowOff>38100</xdr:rowOff>
    </xdr:from>
    <xdr:to>
      <xdr:col>80</xdr:col>
      <xdr:colOff>123825</xdr:colOff>
      <xdr:row>30</xdr:row>
      <xdr:rowOff>1</xdr:rowOff>
    </xdr:to>
    <xdr:pic>
      <xdr:nvPicPr>
        <xdr:cNvPr id="191939" name="Picture 43" descr="BD21298_">
          <a:extLst>
            <a:ext uri="{FF2B5EF4-FFF2-40B4-BE49-F238E27FC236}">
              <a16:creationId xmlns:a16="http://schemas.microsoft.com/office/drawing/2014/main" id="{00000000-0008-0000-0500-0000C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5943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30</xdr:row>
      <xdr:rowOff>38100</xdr:rowOff>
    </xdr:from>
    <xdr:to>
      <xdr:col>80</xdr:col>
      <xdr:colOff>123825</xdr:colOff>
      <xdr:row>30</xdr:row>
      <xdr:rowOff>152400</xdr:rowOff>
    </xdr:to>
    <xdr:pic>
      <xdr:nvPicPr>
        <xdr:cNvPr id="191940" name="Picture 44" descr="BD21298_">
          <a:extLst>
            <a:ext uri="{FF2B5EF4-FFF2-40B4-BE49-F238E27FC236}">
              <a16:creationId xmlns:a16="http://schemas.microsoft.com/office/drawing/2014/main" id="{00000000-0008-0000-0500-0000C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096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31</xdr:row>
      <xdr:rowOff>38100</xdr:rowOff>
    </xdr:from>
    <xdr:to>
      <xdr:col>80</xdr:col>
      <xdr:colOff>123825</xdr:colOff>
      <xdr:row>32</xdr:row>
      <xdr:rowOff>0</xdr:rowOff>
    </xdr:to>
    <xdr:pic>
      <xdr:nvPicPr>
        <xdr:cNvPr id="191941" name="Picture 45" descr="BD21298_">
          <a:extLst>
            <a:ext uri="{FF2B5EF4-FFF2-40B4-BE49-F238E27FC236}">
              <a16:creationId xmlns:a16="http://schemas.microsoft.com/office/drawing/2014/main" id="{00000000-0008-0000-0500-0000C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248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32</xdr:row>
      <xdr:rowOff>38100</xdr:rowOff>
    </xdr:from>
    <xdr:to>
      <xdr:col>80</xdr:col>
      <xdr:colOff>123825</xdr:colOff>
      <xdr:row>33</xdr:row>
      <xdr:rowOff>3175</xdr:rowOff>
    </xdr:to>
    <xdr:pic>
      <xdr:nvPicPr>
        <xdr:cNvPr id="191942" name="Picture 46" descr="BD21298_">
          <a:extLst>
            <a:ext uri="{FF2B5EF4-FFF2-40B4-BE49-F238E27FC236}">
              <a16:creationId xmlns:a16="http://schemas.microsoft.com/office/drawing/2014/main" id="{00000000-0008-0000-0500-0000C6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400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33</xdr:row>
      <xdr:rowOff>38100</xdr:rowOff>
    </xdr:from>
    <xdr:to>
      <xdr:col>80</xdr:col>
      <xdr:colOff>123825</xdr:colOff>
      <xdr:row>34</xdr:row>
      <xdr:rowOff>0</xdr:rowOff>
    </xdr:to>
    <xdr:pic>
      <xdr:nvPicPr>
        <xdr:cNvPr id="191943" name="Picture 47" descr="BD21298_">
          <a:extLst>
            <a:ext uri="{FF2B5EF4-FFF2-40B4-BE49-F238E27FC236}">
              <a16:creationId xmlns:a16="http://schemas.microsoft.com/office/drawing/2014/main" id="{00000000-0008-0000-0500-0000C7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553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34</xdr:row>
      <xdr:rowOff>38100</xdr:rowOff>
    </xdr:from>
    <xdr:to>
      <xdr:col>80</xdr:col>
      <xdr:colOff>123825</xdr:colOff>
      <xdr:row>34</xdr:row>
      <xdr:rowOff>161192</xdr:rowOff>
    </xdr:to>
    <xdr:pic>
      <xdr:nvPicPr>
        <xdr:cNvPr id="191944" name="Picture 48" descr="BD21298_">
          <a:extLst>
            <a:ext uri="{FF2B5EF4-FFF2-40B4-BE49-F238E27FC236}">
              <a16:creationId xmlns:a16="http://schemas.microsoft.com/office/drawing/2014/main" id="{00000000-0008-0000-0500-0000C8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705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35</xdr:row>
      <xdr:rowOff>38100</xdr:rowOff>
    </xdr:from>
    <xdr:to>
      <xdr:col>80</xdr:col>
      <xdr:colOff>123825</xdr:colOff>
      <xdr:row>36</xdr:row>
      <xdr:rowOff>1</xdr:rowOff>
    </xdr:to>
    <xdr:pic>
      <xdr:nvPicPr>
        <xdr:cNvPr id="191945" name="Picture 49" descr="BD21298_">
          <a:extLst>
            <a:ext uri="{FF2B5EF4-FFF2-40B4-BE49-F238E27FC236}">
              <a16:creationId xmlns:a16="http://schemas.microsoft.com/office/drawing/2014/main" id="{00000000-0008-0000-0500-0000C9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6858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36</xdr:row>
      <xdr:rowOff>38100</xdr:rowOff>
    </xdr:from>
    <xdr:to>
      <xdr:col>80</xdr:col>
      <xdr:colOff>123825</xdr:colOff>
      <xdr:row>37</xdr:row>
      <xdr:rowOff>0</xdr:rowOff>
    </xdr:to>
    <xdr:pic>
      <xdr:nvPicPr>
        <xdr:cNvPr id="191946" name="Picture 50" descr="BD21298_">
          <a:extLst>
            <a:ext uri="{FF2B5EF4-FFF2-40B4-BE49-F238E27FC236}">
              <a16:creationId xmlns:a16="http://schemas.microsoft.com/office/drawing/2014/main" id="{00000000-0008-0000-0500-0000CA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010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37</xdr:row>
      <xdr:rowOff>38100</xdr:rowOff>
    </xdr:from>
    <xdr:to>
      <xdr:col>80</xdr:col>
      <xdr:colOff>123825</xdr:colOff>
      <xdr:row>37</xdr:row>
      <xdr:rowOff>161192</xdr:rowOff>
    </xdr:to>
    <xdr:pic>
      <xdr:nvPicPr>
        <xdr:cNvPr id="191947" name="Picture 51" descr="BD21298_">
          <a:extLst>
            <a:ext uri="{FF2B5EF4-FFF2-40B4-BE49-F238E27FC236}">
              <a16:creationId xmlns:a16="http://schemas.microsoft.com/office/drawing/2014/main" id="{00000000-0008-0000-0500-0000CB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162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38</xdr:row>
      <xdr:rowOff>38100</xdr:rowOff>
    </xdr:from>
    <xdr:to>
      <xdr:col>80</xdr:col>
      <xdr:colOff>123825</xdr:colOff>
      <xdr:row>39</xdr:row>
      <xdr:rowOff>7326</xdr:rowOff>
    </xdr:to>
    <xdr:pic>
      <xdr:nvPicPr>
        <xdr:cNvPr id="191948" name="Picture 52" descr="BD21298_">
          <a:extLst>
            <a:ext uri="{FF2B5EF4-FFF2-40B4-BE49-F238E27FC236}">
              <a16:creationId xmlns:a16="http://schemas.microsoft.com/office/drawing/2014/main" id="{00000000-0008-0000-0500-0000CC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315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39</xdr:row>
      <xdr:rowOff>38100</xdr:rowOff>
    </xdr:from>
    <xdr:to>
      <xdr:col>80</xdr:col>
      <xdr:colOff>123825</xdr:colOff>
      <xdr:row>40</xdr:row>
      <xdr:rowOff>1</xdr:rowOff>
    </xdr:to>
    <xdr:pic>
      <xdr:nvPicPr>
        <xdr:cNvPr id="191949" name="Picture 53" descr="BD21298_">
          <a:extLst>
            <a:ext uri="{FF2B5EF4-FFF2-40B4-BE49-F238E27FC236}">
              <a16:creationId xmlns:a16="http://schemas.microsoft.com/office/drawing/2014/main" id="{00000000-0008-0000-0500-0000CD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467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40</xdr:row>
      <xdr:rowOff>38100</xdr:rowOff>
    </xdr:from>
    <xdr:to>
      <xdr:col>80</xdr:col>
      <xdr:colOff>123825</xdr:colOff>
      <xdr:row>40</xdr:row>
      <xdr:rowOff>161192</xdr:rowOff>
    </xdr:to>
    <xdr:pic>
      <xdr:nvPicPr>
        <xdr:cNvPr id="191950" name="Picture 54" descr="BD21298_">
          <a:extLst>
            <a:ext uri="{FF2B5EF4-FFF2-40B4-BE49-F238E27FC236}">
              <a16:creationId xmlns:a16="http://schemas.microsoft.com/office/drawing/2014/main" id="{00000000-0008-0000-0500-0000CE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620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41</xdr:row>
      <xdr:rowOff>38100</xdr:rowOff>
    </xdr:from>
    <xdr:to>
      <xdr:col>80</xdr:col>
      <xdr:colOff>123825</xdr:colOff>
      <xdr:row>42</xdr:row>
      <xdr:rowOff>0</xdr:rowOff>
    </xdr:to>
    <xdr:pic>
      <xdr:nvPicPr>
        <xdr:cNvPr id="191951" name="Picture 55" descr="BD21298_">
          <a:extLst>
            <a:ext uri="{FF2B5EF4-FFF2-40B4-BE49-F238E27FC236}">
              <a16:creationId xmlns:a16="http://schemas.microsoft.com/office/drawing/2014/main" id="{00000000-0008-0000-0500-0000CF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772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42</xdr:row>
      <xdr:rowOff>38100</xdr:rowOff>
    </xdr:from>
    <xdr:to>
      <xdr:col>80</xdr:col>
      <xdr:colOff>123825</xdr:colOff>
      <xdr:row>43</xdr:row>
      <xdr:rowOff>1</xdr:rowOff>
    </xdr:to>
    <xdr:pic>
      <xdr:nvPicPr>
        <xdr:cNvPr id="191952" name="Picture 56" descr="BD21298_">
          <a:extLst>
            <a:ext uri="{FF2B5EF4-FFF2-40B4-BE49-F238E27FC236}">
              <a16:creationId xmlns:a16="http://schemas.microsoft.com/office/drawing/2014/main" id="{00000000-0008-0000-0500-0000D0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7924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43</xdr:row>
      <xdr:rowOff>38100</xdr:rowOff>
    </xdr:from>
    <xdr:to>
      <xdr:col>80</xdr:col>
      <xdr:colOff>123825</xdr:colOff>
      <xdr:row>43</xdr:row>
      <xdr:rowOff>152400</xdr:rowOff>
    </xdr:to>
    <xdr:pic>
      <xdr:nvPicPr>
        <xdr:cNvPr id="191953" name="Picture 57" descr="BD21298_">
          <a:extLst>
            <a:ext uri="{FF2B5EF4-FFF2-40B4-BE49-F238E27FC236}">
              <a16:creationId xmlns:a16="http://schemas.microsoft.com/office/drawing/2014/main" id="{00000000-0008-0000-0500-0000D1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0772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44</xdr:row>
      <xdr:rowOff>38100</xdr:rowOff>
    </xdr:from>
    <xdr:to>
      <xdr:col>80</xdr:col>
      <xdr:colOff>123825</xdr:colOff>
      <xdr:row>45</xdr:row>
      <xdr:rowOff>0</xdr:rowOff>
    </xdr:to>
    <xdr:pic>
      <xdr:nvPicPr>
        <xdr:cNvPr id="191954" name="Picture 58" descr="BD21298_">
          <a:extLst>
            <a:ext uri="{FF2B5EF4-FFF2-40B4-BE49-F238E27FC236}">
              <a16:creationId xmlns:a16="http://schemas.microsoft.com/office/drawing/2014/main" id="{00000000-0008-0000-0500-0000D2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2296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45</xdr:row>
      <xdr:rowOff>38100</xdr:rowOff>
    </xdr:from>
    <xdr:to>
      <xdr:col>80</xdr:col>
      <xdr:colOff>123825</xdr:colOff>
      <xdr:row>46</xdr:row>
      <xdr:rowOff>3175</xdr:rowOff>
    </xdr:to>
    <xdr:pic>
      <xdr:nvPicPr>
        <xdr:cNvPr id="191955" name="Picture 59" descr="BD21298_">
          <a:extLst>
            <a:ext uri="{FF2B5EF4-FFF2-40B4-BE49-F238E27FC236}">
              <a16:creationId xmlns:a16="http://schemas.microsoft.com/office/drawing/2014/main" id="{00000000-0008-0000-0500-0000D3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3820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46</xdr:row>
      <xdr:rowOff>38100</xdr:rowOff>
    </xdr:from>
    <xdr:to>
      <xdr:col>80</xdr:col>
      <xdr:colOff>123825</xdr:colOff>
      <xdr:row>47</xdr:row>
      <xdr:rowOff>0</xdr:rowOff>
    </xdr:to>
    <xdr:pic>
      <xdr:nvPicPr>
        <xdr:cNvPr id="191956" name="Picture 60" descr="BD21298_">
          <a:extLst>
            <a:ext uri="{FF2B5EF4-FFF2-40B4-BE49-F238E27FC236}">
              <a16:creationId xmlns:a16="http://schemas.microsoft.com/office/drawing/2014/main" id="{00000000-0008-0000-0500-0000D4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5344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40</xdr:col>
      <xdr:colOff>76200</xdr:colOff>
      <xdr:row>47</xdr:row>
      <xdr:rowOff>38100</xdr:rowOff>
    </xdr:from>
    <xdr:to>
      <xdr:col>80</xdr:col>
      <xdr:colOff>123825</xdr:colOff>
      <xdr:row>47</xdr:row>
      <xdr:rowOff>152400</xdr:rowOff>
    </xdr:to>
    <xdr:pic>
      <xdr:nvPicPr>
        <xdr:cNvPr id="191957" name="Picture 61" descr="BD21298_">
          <a:extLst>
            <a:ext uri="{FF2B5EF4-FFF2-40B4-BE49-F238E27FC236}">
              <a16:creationId xmlns:a16="http://schemas.microsoft.com/office/drawing/2014/main" id="{00000000-0008-0000-0500-0000D5E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04000" y="8686800"/>
          <a:ext cx="127000"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215900</xdr:colOff>
      <xdr:row>15</xdr:row>
      <xdr:rowOff>190500</xdr:rowOff>
    </xdr:from>
    <xdr:to>
      <xdr:col>9</xdr:col>
      <xdr:colOff>241300</xdr:colOff>
      <xdr:row>15</xdr:row>
      <xdr:rowOff>190500</xdr:rowOff>
    </xdr:to>
    <xdr:sp macro="" textlink="">
      <xdr:nvSpPr>
        <xdr:cNvPr id="31185" name="Line 1">
          <a:extLst>
            <a:ext uri="{FF2B5EF4-FFF2-40B4-BE49-F238E27FC236}">
              <a16:creationId xmlns:a16="http://schemas.microsoft.com/office/drawing/2014/main" id="{00000000-0008-0000-0700-0000D1790000}"/>
            </a:ext>
          </a:extLst>
        </xdr:cNvPr>
        <xdr:cNvSpPr>
          <a:spLocks noChangeShapeType="1"/>
        </xdr:cNvSpPr>
      </xdr:nvSpPr>
      <xdr:spPr bwMode="auto">
        <a:xfrm>
          <a:off x="2578100" y="3962400"/>
          <a:ext cx="1511300" cy="0"/>
        </a:xfrm>
        <a:prstGeom prst="line">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241300</xdr:colOff>
      <xdr:row>15</xdr:row>
      <xdr:rowOff>190500</xdr:rowOff>
    </xdr:from>
    <xdr:to>
      <xdr:col>9</xdr:col>
      <xdr:colOff>292100</xdr:colOff>
      <xdr:row>15</xdr:row>
      <xdr:rowOff>190500</xdr:rowOff>
    </xdr:to>
    <xdr:sp macro="" textlink="">
      <xdr:nvSpPr>
        <xdr:cNvPr id="67865" name="Line 1">
          <a:extLst>
            <a:ext uri="{FF2B5EF4-FFF2-40B4-BE49-F238E27FC236}">
              <a16:creationId xmlns:a16="http://schemas.microsoft.com/office/drawing/2014/main" id="{00000000-0008-0000-0800-000019090100}"/>
            </a:ext>
          </a:extLst>
        </xdr:cNvPr>
        <xdr:cNvSpPr>
          <a:spLocks noChangeShapeType="1"/>
        </xdr:cNvSpPr>
      </xdr:nvSpPr>
      <xdr:spPr bwMode="auto">
        <a:xfrm>
          <a:off x="2603500" y="3962400"/>
          <a:ext cx="1511300" cy="0"/>
        </a:xfrm>
        <a:prstGeom prst="line">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266700</xdr:colOff>
      <xdr:row>15</xdr:row>
      <xdr:rowOff>177800</xdr:rowOff>
    </xdr:from>
    <xdr:to>
      <xdr:col>9</xdr:col>
      <xdr:colOff>292100</xdr:colOff>
      <xdr:row>15</xdr:row>
      <xdr:rowOff>177800</xdr:rowOff>
    </xdr:to>
    <xdr:sp macro="" textlink="">
      <xdr:nvSpPr>
        <xdr:cNvPr id="68928" name="Line 1">
          <a:extLst>
            <a:ext uri="{FF2B5EF4-FFF2-40B4-BE49-F238E27FC236}">
              <a16:creationId xmlns:a16="http://schemas.microsoft.com/office/drawing/2014/main" id="{00000000-0008-0000-0900-0000400D0100}"/>
            </a:ext>
          </a:extLst>
        </xdr:cNvPr>
        <xdr:cNvSpPr>
          <a:spLocks noChangeShapeType="1"/>
        </xdr:cNvSpPr>
      </xdr:nvSpPr>
      <xdr:spPr bwMode="auto">
        <a:xfrm>
          <a:off x="2628900" y="3949700"/>
          <a:ext cx="1498600" cy="0"/>
        </a:xfrm>
        <a:prstGeom prst="line">
          <a:avLst/>
        </a:prstGeom>
        <a:noFill/>
        <a:ln w="9525">
          <a:solidFill>
            <a:srgbClr val="000000"/>
          </a:solidFill>
          <a:round/>
          <a:headEnd/>
          <a:tailEnd type="triangle" w="med" len="med"/>
        </a:ln>
        <a:extLst>
          <a:ext uri="{909E8E84-426E-40dd-AFC4-6F175D3DCCD1}">
            <a14:hiddenFill xmlns=""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7.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3.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A76"/>
  <sheetViews>
    <sheetView showGridLines="0" tabSelected="1" zoomScale="120" zoomScaleNormal="120" zoomScaleSheetLayoutView="75" zoomScalePageLayoutView="120" workbookViewId="0">
      <selection activeCell="A11" sqref="A11"/>
    </sheetView>
  </sheetViews>
  <sheetFormatPr defaultColWidth="8.85546875" defaultRowHeight="12.75"/>
  <cols>
    <col min="1" max="1" width="21.85546875" customWidth="1"/>
    <col min="2" max="2" width="8.85546875" customWidth="1"/>
    <col min="3" max="3" width="10.85546875" style="166" hidden="1" customWidth="1"/>
    <col min="4" max="4" width="8.85546875" customWidth="1"/>
    <col min="5" max="6" width="7.85546875" customWidth="1"/>
    <col min="7" max="7" width="10.28515625" customWidth="1"/>
    <col min="8" max="8" width="7.7109375" customWidth="1"/>
    <col min="9" max="9" width="9.42578125" customWidth="1"/>
    <col min="10" max="10" width="8.42578125" customWidth="1"/>
    <col min="11" max="11" width="8.28515625" customWidth="1"/>
    <col min="12" max="12" width="7.7109375" style="159" customWidth="1"/>
    <col min="13" max="13" width="9.42578125" style="157" customWidth="1"/>
    <col min="14" max="14" width="12.28515625" style="157" customWidth="1"/>
    <col min="15" max="15" width="9.7109375" customWidth="1"/>
    <col min="16" max="16" width="11.140625" customWidth="1"/>
    <col min="17" max="17" width="9.28515625" hidden="1" customWidth="1"/>
    <col min="18" max="18" width="9.28515625" customWidth="1"/>
    <col min="19" max="20" width="8.85546875" customWidth="1"/>
    <col min="21" max="21" width="8.7109375" customWidth="1"/>
    <col min="22" max="22" width="10.42578125" customWidth="1"/>
    <col min="23" max="23" width="9.42578125" customWidth="1"/>
    <col min="24" max="24" width="8.7109375" customWidth="1"/>
    <col min="25" max="25" width="8.85546875" customWidth="1"/>
    <col min="26" max="27" width="10.42578125" customWidth="1"/>
    <col min="28" max="28" width="9.140625" style="152" customWidth="1"/>
    <col min="29" max="29" width="9.140625" hidden="1" customWidth="1"/>
    <col min="30" max="30" width="11" style="159" hidden="1" customWidth="1"/>
    <col min="31" max="31" width="9.85546875" style="159" hidden="1" customWidth="1"/>
    <col min="32" max="32" width="9.85546875" style="21" hidden="1" customWidth="1"/>
    <col min="33" max="33" width="11" style="157" hidden="1" customWidth="1"/>
    <col min="34" max="34" width="3.42578125" hidden="1" customWidth="1"/>
    <col min="35" max="39" width="9.85546875" style="159" hidden="1" customWidth="1"/>
    <col min="40" max="40" width="8.42578125" hidden="1" customWidth="1"/>
    <col min="41" max="41" width="11" hidden="1" customWidth="1"/>
    <col min="42" max="42" width="10.7109375" hidden="1" customWidth="1"/>
    <col min="43" max="43" width="9.140625" hidden="1" customWidth="1"/>
    <col min="44" max="45" width="12.28515625" hidden="1" customWidth="1"/>
    <col min="46" max="46" width="11.28515625" hidden="1" customWidth="1"/>
    <col min="47" max="47" width="9.28515625" hidden="1" customWidth="1"/>
    <col min="48" max="48" width="10.28515625" hidden="1" customWidth="1"/>
    <col min="49" max="49" width="9.140625" hidden="1" customWidth="1"/>
    <col min="50" max="50" width="12" hidden="1" customWidth="1"/>
    <col min="51" max="52" width="11.28515625" hidden="1" customWidth="1"/>
    <col min="53" max="53" width="9.140625" hidden="1" customWidth="1"/>
    <col min="54" max="54" width="12.28515625" hidden="1" customWidth="1"/>
    <col min="55" max="57" width="9.140625" hidden="1" customWidth="1"/>
    <col min="58" max="58" width="10.28515625" hidden="1" customWidth="1"/>
    <col min="59" max="60" width="9.140625" hidden="1" customWidth="1"/>
    <col min="61" max="61" width="10.28515625" hidden="1" customWidth="1"/>
    <col min="62" max="64" width="9.140625" hidden="1" customWidth="1"/>
    <col min="65" max="65" width="14.7109375" hidden="1" customWidth="1"/>
    <col min="66" max="66" width="9.7109375" hidden="1" customWidth="1"/>
    <col min="67" max="67" width="12.42578125" hidden="1" customWidth="1"/>
    <col min="68" max="68" width="7.7109375" hidden="1" customWidth="1"/>
    <col min="69" max="69" width="9" hidden="1" customWidth="1"/>
    <col min="70" max="70" width="10.42578125" hidden="1" customWidth="1"/>
    <col min="71" max="71" width="24" hidden="1" customWidth="1"/>
    <col min="72" max="72" width="11.85546875" hidden="1" customWidth="1"/>
    <col min="73" max="73" width="13.85546875" hidden="1" customWidth="1"/>
    <col min="74" max="74" width="12.85546875" hidden="1" customWidth="1"/>
    <col min="75" max="75" width="13.85546875" hidden="1" customWidth="1"/>
    <col min="76" max="76" width="6.85546875" hidden="1" customWidth="1"/>
    <col min="77" max="77" width="6.5703125" style="301" hidden="1" customWidth="1"/>
    <col min="78" max="78" width="7.28515625" style="301" hidden="1" customWidth="1"/>
    <col min="79" max="79" width="3.28515625" style="301" hidden="1" customWidth="1"/>
    <col min="80" max="80" width="9.140625" customWidth="1"/>
  </cols>
  <sheetData>
    <row r="2" spans="1:79" ht="15.75">
      <c r="A2" s="476" t="s">
        <v>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1:79" ht="15.75">
      <c r="A3" s="476" t="s">
        <v>1</v>
      </c>
      <c r="B3" s="476"/>
      <c r="C3" s="476"/>
      <c r="D3" s="476"/>
      <c r="E3" s="476"/>
      <c r="F3" s="476"/>
      <c r="G3" s="477"/>
      <c r="H3" s="477"/>
      <c r="I3" s="477"/>
      <c r="J3" s="477"/>
      <c r="K3" s="477"/>
      <c r="L3" s="477"/>
      <c r="M3" s="477"/>
      <c r="N3" s="477"/>
      <c r="O3" s="477"/>
      <c r="P3" s="477"/>
      <c r="Q3" s="477"/>
      <c r="R3" s="477"/>
      <c r="S3" s="477"/>
      <c r="T3" s="477"/>
      <c r="U3" s="477"/>
      <c r="V3" s="477"/>
      <c r="W3" s="477"/>
      <c r="X3" s="477"/>
      <c r="Y3" s="477"/>
      <c r="Z3" s="477"/>
      <c r="AA3" s="477"/>
      <c r="AO3" s="189" t="s">
        <v>2</v>
      </c>
      <c r="AP3" s="189"/>
      <c r="AQ3" s="189"/>
      <c r="AR3" s="189" t="s">
        <v>3</v>
      </c>
      <c r="AS3" s="189"/>
      <c r="AT3" s="404"/>
      <c r="AU3" s="189" t="s">
        <v>4</v>
      </c>
      <c r="AV3" s="189"/>
      <c r="AW3" s="190"/>
      <c r="AX3" s="189" t="s">
        <v>5</v>
      </c>
      <c r="AY3" s="189"/>
      <c r="AZ3" s="190"/>
      <c r="BA3" s="189" t="s">
        <v>6</v>
      </c>
      <c r="BB3" s="189"/>
    </row>
    <row r="4" spans="1:79" ht="15.75">
      <c r="A4" s="476" t="s">
        <v>7</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O4" s="193" t="s">
        <v>8</v>
      </c>
      <c r="AP4" s="193"/>
      <c r="AQ4" s="189"/>
      <c r="AR4" s="193" t="s">
        <v>9</v>
      </c>
      <c r="AS4" s="189"/>
      <c r="AT4" s="404"/>
      <c r="AU4" s="193" t="s">
        <v>10</v>
      </c>
      <c r="AV4" s="189"/>
      <c r="AW4" s="191"/>
      <c r="AX4" s="193" t="s">
        <v>9</v>
      </c>
      <c r="AY4" s="193"/>
      <c r="AZ4" s="191"/>
      <c r="BA4" s="193" t="s">
        <v>11</v>
      </c>
      <c r="BB4" s="193"/>
    </row>
    <row r="5" spans="1:79" ht="18" customHeight="1">
      <c r="A5" s="165"/>
      <c r="B5" s="165"/>
      <c r="D5" s="165"/>
      <c r="E5" s="165"/>
      <c r="F5" s="165"/>
      <c r="G5" s="165"/>
      <c r="H5" s="165"/>
      <c r="I5" s="165"/>
      <c r="J5" s="165"/>
      <c r="K5" s="165"/>
      <c r="L5" s="165"/>
      <c r="M5" s="165"/>
      <c r="N5" s="165"/>
      <c r="O5" s="165"/>
      <c r="P5" s="47"/>
      <c r="Q5" s="47"/>
      <c r="R5" s="47"/>
      <c r="S5" s="47"/>
      <c r="T5" s="47"/>
      <c r="U5" s="47"/>
      <c r="AA5" s="165"/>
      <c r="AO5" s="189"/>
      <c r="AP5" s="189"/>
      <c r="AQ5" s="189"/>
      <c r="AR5" s="189"/>
      <c r="AS5" s="189"/>
      <c r="AT5" s="404"/>
      <c r="AU5" s="189"/>
      <c r="AV5" s="189"/>
      <c r="AW5" s="191"/>
      <c r="AX5" s="189"/>
      <c r="AY5" s="189"/>
      <c r="AZ5" s="191"/>
      <c r="BA5" s="189"/>
      <c r="BB5" s="189"/>
    </row>
    <row r="6" spans="1:79" ht="70.5" customHeight="1" thickBot="1">
      <c r="A6" s="165"/>
      <c r="B6" s="165"/>
      <c r="L6" s="165"/>
      <c r="M6" s="165"/>
      <c r="N6" s="165"/>
      <c r="O6" s="235" t="s">
        <v>12</v>
      </c>
      <c r="P6" s="235" t="s">
        <v>13</v>
      </c>
      <c r="Q6" s="236" t="s">
        <v>14</v>
      </c>
      <c r="R6" s="236" t="s">
        <v>15</v>
      </c>
      <c r="S6" s="235" t="s">
        <v>16</v>
      </c>
      <c r="T6" s="47"/>
      <c r="U6" s="235" t="s">
        <v>17</v>
      </c>
      <c r="V6" s="47"/>
      <c r="W6" s="478" t="s">
        <v>18</v>
      </c>
      <c r="X6" s="47" t="s">
        <v>19</v>
      </c>
      <c r="Y6" s="47" t="s">
        <v>20</v>
      </c>
      <c r="Z6" s="47" t="s">
        <v>21</v>
      </c>
      <c r="AA6" s="47" t="s">
        <v>22</v>
      </c>
      <c r="AO6" s="189"/>
      <c r="AP6" s="189"/>
      <c r="AQ6" s="189"/>
      <c r="AR6" s="189"/>
      <c r="AS6" s="189"/>
      <c r="AT6" s="404"/>
      <c r="AU6" s="189"/>
      <c r="AV6" s="189"/>
      <c r="AW6" s="191"/>
      <c r="AX6" s="189"/>
      <c r="AY6" s="189"/>
      <c r="AZ6" s="191"/>
      <c r="BA6" s="189"/>
      <c r="BB6" s="189"/>
    </row>
    <row r="7" spans="1:79" ht="16.5" thickBot="1">
      <c r="A7" s="11"/>
      <c r="B7" s="12"/>
      <c r="D7" s="165"/>
      <c r="E7" s="165"/>
      <c r="F7" s="165"/>
      <c r="G7" s="165"/>
      <c r="H7" s="165"/>
      <c r="I7" s="165"/>
      <c r="J7" s="165"/>
      <c r="K7" s="165"/>
      <c r="L7" s="161"/>
      <c r="M7" s="237"/>
      <c r="N7" s="162"/>
      <c r="O7" s="241">
        <v>0</v>
      </c>
      <c r="P7" s="241">
        <v>0.3</v>
      </c>
      <c r="Q7" s="240">
        <v>0</v>
      </c>
      <c r="R7" s="240">
        <v>802.59</v>
      </c>
      <c r="S7" s="240">
        <v>600</v>
      </c>
      <c r="T7" s="239"/>
      <c r="U7" s="241">
        <v>4.3999999999999997E-2</v>
      </c>
      <c r="V7" s="239"/>
      <c r="W7" s="478"/>
      <c r="X7" s="238">
        <v>0</v>
      </c>
      <c r="Y7" s="238">
        <v>0</v>
      </c>
      <c r="Z7" s="238">
        <v>0</v>
      </c>
      <c r="AA7" s="238">
        <v>0</v>
      </c>
      <c r="AO7" s="191"/>
      <c r="AP7" s="191"/>
      <c r="AQ7" s="191"/>
      <c r="AR7" s="191"/>
      <c r="AS7" s="404"/>
      <c r="AT7" s="404"/>
      <c r="AU7" s="191"/>
      <c r="AV7" s="191"/>
      <c r="AW7" s="191"/>
      <c r="AX7" s="191"/>
      <c r="AY7" s="191"/>
      <c r="AZ7" s="191"/>
      <c r="BA7" s="191"/>
      <c r="BB7" s="191"/>
      <c r="BD7" s="201" t="s">
        <v>23</v>
      </c>
      <c r="BE7" s="202"/>
      <c r="BF7" s="202"/>
      <c r="BG7" s="202"/>
      <c r="BH7" s="203"/>
      <c r="BI7" s="201" t="s">
        <v>24</v>
      </c>
      <c r="BJ7" s="202"/>
      <c r="BK7" s="202"/>
      <c r="BL7" s="202"/>
      <c r="BM7" s="203"/>
    </row>
    <row r="8" spans="1:79" ht="13.5" thickBot="1">
      <c r="A8" s="11"/>
      <c r="B8" s="12"/>
      <c r="D8" s="141">
        <v>5</v>
      </c>
      <c r="E8" s="11" t="s">
        <v>25</v>
      </c>
      <c r="F8" s="11"/>
      <c r="I8" s="473" t="s">
        <v>26</v>
      </c>
      <c r="J8" s="474"/>
      <c r="K8" s="475"/>
      <c r="L8" s="161"/>
      <c r="M8" s="237"/>
      <c r="N8" s="243" t="s">
        <v>27</v>
      </c>
      <c r="O8" s="244"/>
      <c r="P8" s="245" t="s">
        <v>28</v>
      </c>
      <c r="Q8" s="245" t="s">
        <v>29</v>
      </c>
      <c r="R8" s="245" t="s">
        <v>30</v>
      </c>
      <c r="S8" s="245" t="s">
        <v>31</v>
      </c>
      <c r="T8" s="245"/>
      <c r="U8" s="245" t="s">
        <v>32</v>
      </c>
      <c r="V8" s="246"/>
      <c r="W8" s="246" t="s">
        <v>33</v>
      </c>
      <c r="X8" s="246" t="s">
        <v>34</v>
      </c>
      <c r="Y8" s="246" t="s">
        <v>35</v>
      </c>
      <c r="Z8" s="245"/>
      <c r="AA8" s="245"/>
      <c r="AO8" s="191"/>
      <c r="AP8" s="191"/>
      <c r="AQ8" s="191"/>
      <c r="AR8" s="191"/>
      <c r="AS8" s="404"/>
      <c r="AT8" s="404"/>
      <c r="AU8" s="191"/>
      <c r="AV8" s="191"/>
      <c r="AW8" s="191"/>
      <c r="AX8" s="191"/>
      <c r="AY8" s="191"/>
      <c r="AZ8" s="191"/>
      <c r="BA8" s="191"/>
      <c r="BB8" s="191"/>
      <c r="BD8" s="201"/>
      <c r="BE8" s="202"/>
      <c r="BF8" s="202"/>
      <c r="BG8" s="202"/>
      <c r="BH8" s="203"/>
      <c r="BI8" s="201"/>
      <c r="BJ8" s="202"/>
      <c r="BK8" s="202"/>
      <c r="BL8" s="202"/>
      <c r="BM8" s="203"/>
    </row>
    <row r="9" spans="1:79" s="1" customFormat="1" ht="54" customHeight="1" thickBot="1">
      <c r="A9" s="136" t="s">
        <v>36</v>
      </c>
      <c r="B9" s="136" t="s">
        <v>37</v>
      </c>
      <c r="C9" s="163" t="s">
        <v>38</v>
      </c>
      <c r="D9" s="136" t="s">
        <v>39</v>
      </c>
      <c r="E9" s="136" t="s">
        <v>40</v>
      </c>
      <c r="F9" s="136" t="s">
        <v>41</v>
      </c>
      <c r="G9" s="136" t="s">
        <v>42</v>
      </c>
      <c r="H9" s="136" t="s">
        <v>43</v>
      </c>
      <c r="I9" s="214" t="s">
        <v>44</v>
      </c>
      <c r="J9" s="214" t="s">
        <v>45</v>
      </c>
      <c r="K9" s="214" t="s">
        <v>46</v>
      </c>
      <c r="L9" s="163" t="s">
        <v>47</v>
      </c>
      <c r="M9" s="164" t="s">
        <v>48</v>
      </c>
      <c r="N9" s="164" t="s">
        <v>49</v>
      </c>
      <c r="O9" s="137" t="s">
        <v>50</v>
      </c>
      <c r="P9" s="136" t="s">
        <v>51</v>
      </c>
      <c r="Q9" s="136" t="s">
        <v>52</v>
      </c>
      <c r="R9" s="136" t="s">
        <v>53</v>
      </c>
      <c r="S9" s="136" t="s">
        <v>54</v>
      </c>
      <c r="T9" s="136" t="s">
        <v>55</v>
      </c>
      <c r="U9" s="136" t="s">
        <v>17</v>
      </c>
      <c r="V9" s="136" t="s">
        <v>56</v>
      </c>
      <c r="W9" s="136" t="s">
        <v>57</v>
      </c>
      <c r="X9" s="136" t="s">
        <v>58</v>
      </c>
      <c r="Y9" s="136" t="s">
        <v>59</v>
      </c>
      <c r="Z9" s="138" t="s">
        <v>60</v>
      </c>
      <c r="AA9" s="139" t="s">
        <v>61</v>
      </c>
      <c r="AB9" s="152"/>
      <c r="AD9" s="169" t="s">
        <v>62</v>
      </c>
      <c r="AE9" s="169" t="s">
        <v>63</v>
      </c>
      <c r="AF9" s="172"/>
      <c r="AG9" s="171" t="s">
        <v>64</v>
      </c>
      <c r="AI9" s="169" t="s">
        <v>65</v>
      </c>
      <c r="AJ9" s="169" t="s">
        <v>66</v>
      </c>
      <c r="AK9" s="169" t="s">
        <v>67</v>
      </c>
      <c r="AL9" s="169" t="s">
        <v>68</v>
      </c>
      <c r="AM9" s="169" t="s">
        <v>69</v>
      </c>
      <c r="AO9" s="192" t="s">
        <v>70</v>
      </c>
      <c r="AP9" s="192" t="s">
        <v>71</v>
      </c>
      <c r="AQ9" s="190"/>
      <c r="AR9" s="192" t="s">
        <v>72</v>
      </c>
      <c r="AS9" s="192" t="s">
        <v>73</v>
      </c>
      <c r="AT9" s="404"/>
      <c r="AU9" s="192" t="s">
        <v>74</v>
      </c>
      <c r="AV9" s="192" t="s">
        <v>75</v>
      </c>
      <c r="AW9" s="190"/>
      <c r="AX9" s="192" t="s">
        <v>74</v>
      </c>
      <c r="AY9" s="192" t="s">
        <v>75</v>
      </c>
      <c r="AZ9" s="190"/>
      <c r="BA9" s="192" t="s">
        <v>74</v>
      </c>
      <c r="BB9" s="192" t="s">
        <v>75</v>
      </c>
      <c r="BC9" s="304" t="s">
        <v>76</v>
      </c>
      <c r="BD9" s="331" t="s">
        <v>77</v>
      </c>
      <c r="BE9" s="332" t="s">
        <v>78</v>
      </c>
      <c r="BF9" s="332" t="s">
        <v>79</v>
      </c>
      <c r="BG9" s="332" t="s">
        <v>80</v>
      </c>
      <c r="BH9" s="333" t="s">
        <v>81</v>
      </c>
      <c r="BI9" s="204" t="s">
        <v>77</v>
      </c>
      <c r="BJ9" s="205" t="s">
        <v>82</v>
      </c>
      <c r="BK9" s="205" t="s">
        <v>81</v>
      </c>
      <c r="BL9" s="63"/>
      <c r="BM9" s="206" t="s">
        <v>83</v>
      </c>
      <c r="BO9" s="1" t="s">
        <v>77</v>
      </c>
      <c r="BP9" s="1" t="s">
        <v>79</v>
      </c>
      <c r="BQ9" s="1" t="s">
        <v>81</v>
      </c>
      <c r="BR9" s="1" t="s">
        <v>83</v>
      </c>
      <c r="BU9" s="152" t="s">
        <v>84</v>
      </c>
      <c r="BV9" s="152" t="s">
        <v>85</v>
      </c>
      <c r="BW9" s="152" t="s">
        <v>86</v>
      </c>
      <c r="BX9" s="152" t="s">
        <v>83</v>
      </c>
      <c r="BY9" s="302" t="s">
        <v>84</v>
      </c>
      <c r="BZ9" s="302" t="s">
        <v>85</v>
      </c>
      <c r="CA9" s="302" t="s">
        <v>86</v>
      </c>
    </row>
    <row r="10" spans="1:79" ht="33.75">
      <c r="A10" s="28"/>
      <c r="B10" s="232" t="s">
        <v>87</v>
      </c>
      <c r="C10" s="151"/>
      <c r="D10" s="151"/>
      <c r="E10" s="218" t="s">
        <v>88</v>
      </c>
      <c r="F10" s="218">
        <v>12</v>
      </c>
      <c r="G10" s="219"/>
      <c r="H10" s="220"/>
      <c r="I10" s="305">
        <f t="shared" ref="I10:I49" si="0">IF(AND(E10="C",F10&lt;=12),BC10,"")</f>
        <v>0</v>
      </c>
      <c r="J10" s="305" t="str">
        <f t="shared" ref="J10:J49" si="1">IF(AND(E10="A",F10&lt;=9),BC10,"")</f>
        <v/>
      </c>
      <c r="K10" s="305" t="str">
        <f t="shared" ref="K10:K49" si="2">IF(AND(E10="S",F10&lt;=3),BC10,"")</f>
        <v/>
      </c>
      <c r="L10" s="221"/>
      <c r="M10" s="222"/>
      <c r="N10" s="222"/>
      <c r="O10" s="19">
        <f>BX10</f>
        <v>0</v>
      </c>
      <c r="P10" s="14">
        <f>IF(D10="X",0,O10*$P$7)</f>
        <v>0</v>
      </c>
      <c r="Q10" s="15">
        <f>IF(O10=0,0,IF(D10="X",0,IF(G10=0,0,(($Q$7)*BC10))))</f>
        <v>0</v>
      </c>
      <c r="R10" s="15">
        <f>IF(O10=0,0,IF(D10="X",0,IF(G10=0,0,(($R$7)*BC10))))</f>
        <v>0</v>
      </c>
      <c r="S10" s="15">
        <f>IF(O10=0,0,IF(D10="X",0,IF(G10=0,0,(($S$7/12)*BB10))))</f>
        <v>0</v>
      </c>
      <c r="T10" s="15">
        <f>((((G10/52)/37.5)*7.5)*L10)*H10</f>
        <v>0</v>
      </c>
      <c r="U10" s="142">
        <f>IF(O10=0,0,IF(D10="X",0,IF(G10&gt;=7000,(((7000*$U$7)/12)*BC10),(O10*$U$7)*H10)))</f>
        <v>0</v>
      </c>
      <c r="V10" s="15">
        <f>O10+S10+T10+N10+M10</f>
        <v>0</v>
      </c>
      <c r="W10" s="142">
        <f>IF(D10="X",0,V10*0.062)</f>
        <v>0</v>
      </c>
      <c r="X10" s="15">
        <f>IF(D10="X",0,V10*0.0145)</f>
        <v>0</v>
      </c>
      <c r="Y10" s="15">
        <f>V10*0.0145</f>
        <v>0</v>
      </c>
      <c r="Z10" s="16">
        <f>M10+N10+P10+Q10+R10+S10+T10+U10+W10+X10+Y10</f>
        <v>0</v>
      </c>
      <c r="AA10" s="17">
        <f>SUM(O10+Z10)</f>
        <v>0</v>
      </c>
      <c r="AD10" s="159">
        <f t="shared" ref="AD10:AD49" si="3">IF(C10="x",O10,0)</f>
        <v>0</v>
      </c>
      <c r="AE10" s="159">
        <f t="shared" ref="AE10:AE49" si="4">IF(C10="",O10,0)</f>
        <v>0</v>
      </c>
      <c r="AG10" s="157">
        <f>IF($C$10="",$H$10,0)</f>
        <v>0</v>
      </c>
      <c r="AI10" s="159">
        <f t="shared" ref="AI10:AI49" si="5">IF(C10="x",Z10,0)</f>
        <v>0</v>
      </c>
      <c r="AJ10" s="159">
        <f t="shared" ref="AJ10:AJ49" si="6">IF(C10="",Z10,0)</f>
        <v>0</v>
      </c>
      <c r="AK10" s="231">
        <f>IF($E10="C",($F10/12)*$H10,0)</f>
        <v>0</v>
      </c>
      <c r="AL10" s="231">
        <f>IF($E10="A",($F10/9)*$H10,0)</f>
        <v>0</v>
      </c>
      <c r="AM10" s="231">
        <f>IF($E10="S",($F10/3)*$H10,0)</f>
        <v>0</v>
      </c>
      <c r="AN10" s="194">
        <f>(AK10+AL10+AM10)*100</f>
        <v>0</v>
      </c>
      <c r="AO10" s="405">
        <f>AN10</f>
        <v>0</v>
      </c>
      <c r="AP10" s="406">
        <f>AO10*0.03</f>
        <v>0</v>
      </c>
      <c r="AQ10" s="407"/>
      <c r="AR10" s="405">
        <f>AO10</f>
        <v>0</v>
      </c>
      <c r="AS10" s="408">
        <f>AR10*0.08</f>
        <v>0</v>
      </c>
      <c r="AT10" s="409"/>
      <c r="AU10" s="410">
        <f>AO10</f>
        <v>0</v>
      </c>
      <c r="AV10" s="406">
        <f>AO10*0.09</f>
        <v>0</v>
      </c>
      <c r="AW10" s="411"/>
      <c r="AX10" s="411">
        <f>AO10</f>
        <v>0</v>
      </c>
      <c r="AY10" s="412">
        <f>AX10*0.1</f>
        <v>0</v>
      </c>
      <c r="AZ10" s="413"/>
      <c r="BA10" s="411">
        <f>AO10</f>
        <v>0</v>
      </c>
      <c r="BB10" s="406">
        <f>BA10*0.12</f>
        <v>0</v>
      </c>
      <c r="BC10" s="303">
        <f>IF(E10="A",AV10,IF(E10="C",BB10,IF(E10="S",AP10," ")))</f>
        <v>0</v>
      </c>
      <c r="BD10" s="207">
        <f>(G10/9)*AP10</f>
        <v>0</v>
      </c>
      <c r="BE10" s="208">
        <f t="shared" ref="BE10:BE49" si="7">(G10/8)*AS10</f>
        <v>0</v>
      </c>
      <c r="BF10" s="208">
        <f t="shared" ref="BF10:BF49" si="8">(G10/9)*AV10</f>
        <v>0</v>
      </c>
      <c r="BG10" s="208">
        <f t="shared" ref="BG10:BG49" si="9">(G10/10)*AY10</f>
        <v>0</v>
      </c>
      <c r="BH10" s="209">
        <f t="shared" ref="BH10:BH49" si="10">(G10/12)*BB10</f>
        <v>0</v>
      </c>
      <c r="BI10" s="207" t="str">
        <f t="shared" ref="BI10:BI49" si="11">IF(E10="S",BD10," ")</f>
        <v xml:space="preserve"> </v>
      </c>
      <c r="BJ10" s="208" t="str">
        <f t="shared" ref="BJ10:BJ49" si="12">IF(E10="A",BF10," ")</f>
        <v xml:space="preserve"> </v>
      </c>
      <c r="BK10" s="208">
        <f t="shared" ref="BK10:BK49" si="13">IF(E10="C",BH10," ")</f>
        <v>0</v>
      </c>
      <c r="BL10" s="208"/>
      <c r="BM10" s="212">
        <f>SUM(BI10:BL10)</f>
        <v>0</v>
      </c>
      <c r="BO10" s="195" t="str">
        <f>IF(E10="S",1,"")</f>
        <v/>
      </c>
      <c r="BP10" s="195" t="str">
        <f>IF(E10="A",1,"")</f>
        <v/>
      </c>
      <c r="BQ10" s="195">
        <f>IF(E10="C",1,"")</f>
        <v>1</v>
      </c>
      <c r="BR10" s="215">
        <f>SUM(BO10:BQ10)</f>
        <v>1</v>
      </c>
      <c r="BS10" s="195" t="str">
        <f>IF(BR10=0,"","OK")</f>
        <v>OK</v>
      </c>
      <c r="BU10" s="301">
        <f>IF(BY10=FALSE," ",BY10)</f>
        <v>0</v>
      </c>
      <c r="BV10" s="301" t="str">
        <f>IF(BZ10=FALSE," ",BZ10)</f>
        <v xml:space="preserve"> </v>
      </c>
      <c r="BW10" s="301" t="str">
        <f>IF(CA10=FALSE," ",CA10)</f>
        <v xml:space="preserve"> </v>
      </c>
      <c r="BX10" s="242">
        <f>SUM(BU10:BW10)</f>
        <v>0</v>
      </c>
      <c r="BY10" s="301">
        <f>IF(E10="C",IF(F10&lt;=12,BM10,"ERROR"))</f>
        <v>0</v>
      </c>
      <c r="BZ10" s="301" t="b">
        <f>IF(E10="A",IF(F10&lt;=9,BM10,"ERROR"))</f>
        <v>0</v>
      </c>
      <c r="CA10" s="301" t="b">
        <f>IF(E10="S",IF(F10&lt;=3,BM10,"ERROR"))</f>
        <v>0</v>
      </c>
    </row>
    <row r="11" spans="1:79">
      <c r="A11" s="36"/>
      <c r="B11" s="38"/>
      <c r="C11" s="149"/>
      <c r="D11" s="149"/>
      <c r="E11" s="223" t="s">
        <v>88</v>
      </c>
      <c r="F11" s="223">
        <v>12</v>
      </c>
      <c r="G11" s="224"/>
      <c r="H11" s="225"/>
      <c r="I11" s="306">
        <f t="shared" si="0"/>
        <v>0</v>
      </c>
      <c r="J11" s="306" t="str">
        <f t="shared" si="1"/>
        <v/>
      </c>
      <c r="K11" s="306" t="str">
        <f t="shared" si="2"/>
        <v/>
      </c>
      <c r="L11" s="226"/>
      <c r="M11" s="227"/>
      <c r="N11" s="227"/>
      <c r="O11" s="19">
        <f>BX11</f>
        <v>0</v>
      </c>
      <c r="P11" s="14">
        <f t="shared" ref="P11:P49" si="14">IF(D11="X",0,O11*$P$7)</f>
        <v>0</v>
      </c>
      <c r="Q11" s="15">
        <f t="shared" ref="Q11:Q49" si="15">IF(O11=0,0,IF(D11="X",0,IF(G11=0,0,(($Q$7)*BC11))))</f>
        <v>0</v>
      </c>
      <c r="R11" s="15">
        <f t="shared" ref="R11:R49" si="16">IF(O11=0,0,IF(D11="X",0,IF(G11=0,0,(($R$7)*BC11))))</f>
        <v>0</v>
      </c>
      <c r="S11" s="15">
        <f t="shared" ref="S11:S49" si="17">IF(O11=0,0,IF(D11="X",0,IF(G11=0,0,(($S$7/12)*BB11))))</f>
        <v>0</v>
      </c>
      <c r="T11" s="15">
        <f t="shared" ref="T11:T49" si="18">((((G11/52)/37.5)*7.5)*L11)*H11</f>
        <v>0</v>
      </c>
      <c r="U11" s="142">
        <f t="shared" ref="U11:U49" si="19">IF(O11=0,0,IF(D11="X",0,IF(G11&gt;=7000,(((7000*$U$7)/12)*BC11),(O11*$U$7)*H11)))</f>
        <v>0</v>
      </c>
      <c r="V11" s="15">
        <f>O11+S11+T11+N11+M11</f>
        <v>0</v>
      </c>
      <c r="W11" s="142">
        <f t="shared" ref="W11:W49" si="20">IF(D11="X",0,V11*0.062)</f>
        <v>0</v>
      </c>
      <c r="X11" s="15">
        <f t="shared" ref="X11:X49" si="21">IF(D11="X",0,V11*0.0145)</f>
        <v>0</v>
      </c>
      <c r="Y11" s="15">
        <f t="shared" ref="Y11:Y49" si="22">V11*0.0145</f>
        <v>0</v>
      </c>
      <c r="Z11" s="16">
        <f>M11+N11+P11+Q11+R11+S11+T11+U11+W11+X11+Y11</f>
        <v>0</v>
      </c>
      <c r="AA11" s="17">
        <f>SUM(O11+Z11)</f>
        <v>0</v>
      </c>
      <c r="AD11" s="159">
        <f t="shared" si="3"/>
        <v>0</v>
      </c>
      <c r="AE11" s="159">
        <f t="shared" si="4"/>
        <v>0</v>
      </c>
      <c r="AG11" s="157">
        <f t="shared" ref="AG11:AG49" si="23">IF(C11="",H11,0)</f>
        <v>0</v>
      </c>
      <c r="AI11" s="159">
        <f t="shared" si="5"/>
        <v>0</v>
      </c>
      <c r="AJ11" s="159">
        <f t="shared" si="6"/>
        <v>0</v>
      </c>
      <c r="AK11" s="231">
        <f t="shared" ref="AK11:AK49" si="24">IF($E11="C",($F11/12)*$H11,0)</f>
        <v>0</v>
      </c>
      <c r="AL11" s="231">
        <f t="shared" ref="AL11:AL49" si="25">IF($E11="A",($F11/9)*$H11,0)</f>
        <v>0</v>
      </c>
      <c r="AM11" s="231">
        <f t="shared" ref="AM11:AM49" si="26">IF($E11="S",($F11/3)*$H11,0)</f>
        <v>0</v>
      </c>
      <c r="AN11" s="194">
        <f t="shared" ref="AN11:AN49" si="27">(AK11+AL11+AM11)*100</f>
        <v>0</v>
      </c>
      <c r="AO11" s="405">
        <f t="shared" ref="AO11:AO49" si="28">AN11</f>
        <v>0</v>
      </c>
      <c r="AP11" s="406">
        <f t="shared" ref="AP11:AP49" si="29">AO11*0.03</f>
        <v>0</v>
      </c>
      <c r="AQ11" s="407"/>
      <c r="AR11" s="411">
        <f t="shared" ref="AR11:AR49" si="30">AO11</f>
        <v>0</v>
      </c>
      <c r="AS11" s="408">
        <f t="shared" ref="AS11:AS49" si="31">AR11*0.08</f>
        <v>0</v>
      </c>
      <c r="AT11" s="409"/>
      <c r="AU11" s="414">
        <f t="shared" ref="AU11:AU49" si="32">AO11</f>
        <v>0</v>
      </c>
      <c r="AV11" s="406">
        <f t="shared" ref="AV11:AV49" si="33">AO11*0.09</f>
        <v>0</v>
      </c>
      <c r="AW11" s="411"/>
      <c r="AX11" s="411">
        <f t="shared" ref="AX11:AX49" si="34">AO11</f>
        <v>0</v>
      </c>
      <c r="AY11" s="412">
        <f t="shared" ref="AY11:AY49" si="35">AX11*0.1</f>
        <v>0</v>
      </c>
      <c r="AZ11" s="413"/>
      <c r="BA11" s="411">
        <f t="shared" ref="BA11:BA49" si="36">AO11</f>
        <v>0</v>
      </c>
      <c r="BB11" s="406">
        <f t="shared" ref="BB11:BB49" si="37">BA11*0.12</f>
        <v>0</v>
      </c>
      <c r="BC11" s="303">
        <f t="shared" ref="BC11:BC49" si="38">IF(E11="A",AV11,IF(E11="C",BB11,IF(E11="S",AP11," ")))</f>
        <v>0</v>
      </c>
      <c r="BD11" s="210">
        <f t="shared" ref="BD11:BD49" si="39">(G11/9)*AP11</f>
        <v>0</v>
      </c>
      <c r="BE11" s="200">
        <f t="shared" si="7"/>
        <v>0</v>
      </c>
      <c r="BF11" s="200">
        <f t="shared" si="8"/>
        <v>0</v>
      </c>
      <c r="BG11" s="200">
        <f t="shared" si="9"/>
        <v>0</v>
      </c>
      <c r="BH11" s="211">
        <f t="shared" si="10"/>
        <v>0</v>
      </c>
      <c r="BI11" s="210" t="str">
        <f t="shared" si="11"/>
        <v xml:space="preserve"> </v>
      </c>
      <c r="BJ11" s="200" t="str">
        <f t="shared" si="12"/>
        <v xml:space="preserve"> </v>
      </c>
      <c r="BK11" s="200">
        <f t="shared" si="13"/>
        <v>0</v>
      </c>
      <c r="BL11" s="200"/>
      <c r="BM11" s="213">
        <f t="shared" ref="BM11:BM49" si="40">SUM(BI11:BL11)</f>
        <v>0</v>
      </c>
      <c r="BO11" s="195" t="str">
        <f t="shared" ref="BO11:BO49" si="41">IF(E11="S",1,"")</f>
        <v/>
      </c>
      <c r="BP11" s="195" t="str">
        <f t="shared" ref="BP11:BP49" si="42">IF(E11="A",1,"")</f>
        <v/>
      </c>
      <c r="BQ11" s="195">
        <f t="shared" ref="BQ11:BQ49" si="43">IF(E11="C",1,"")</f>
        <v>1</v>
      </c>
      <c r="BR11" s="215">
        <f t="shared" ref="BR11:BR49" si="44">SUM(BO11:BQ11)</f>
        <v>1</v>
      </c>
      <c r="BS11" s="195" t="str">
        <f t="shared" ref="BS11:BS49" si="45">IF(BR11=0,"","OK")</f>
        <v>OK</v>
      </c>
      <c r="BU11" s="301">
        <f t="shared" ref="BU11:BU49" si="46">IF(BY11=FALSE," ",BY11)</f>
        <v>0</v>
      </c>
      <c r="BV11" s="301" t="str">
        <f t="shared" ref="BV11:BV49" si="47">IF(BZ11=FALSE," ",BZ11)</f>
        <v xml:space="preserve"> </v>
      </c>
      <c r="BW11" s="301" t="str">
        <f t="shared" ref="BW11:BW49" si="48">IF(CA11=FALSE," ",CA11)</f>
        <v xml:space="preserve"> </v>
      </c>
      <c r="BX11" s="242">
        <f t="shared" ref="BX11:BX49" si="49">SUM(BU11:BW11)</f>
        <v>0</v>
      </c>
      <c r="BY11" s="301">
        <f t="shared" ref="BY11:BY49" si="50">IF(E11="C",IF(F11&lt;=12,BM11,"ERROR"))</f>
        <v>0</v>
      </c>
      <c r="BZ11" s="301" t="b">
        <f t="shared" ref="BZ11:BZ49" si="51">IF(E11="A",IF(F11&lt;=9,BM11,"ERROR"))</f>
        <v>0</v>
      </c>
      <c r="CA11" s="301" t="b">
        <f t="shared" ref="CA11:CA49" si="52">IF(E11="S",IF(F11&lt;=3,BM11,"ERROR"))</f>
        <v>0</v>
      </c>
    </row>
    <row r="12" spans="1:79">
      <c r="A12" s="35"/>
      <c r="B12" s="39"/>
      <c r="C12" s="150"/>
      <c r="D12" s="150"/>
      <c r="E12" s="228" t="s">
        <v>88</v>
      </c>
      <c r="F12" s="228">
        <v>12</v>
      </c>
      <c r="G12" s="219"/>
      <c r="H12" s="220"/>
      <c r="I12" s="305">
        <f t="shared" si="0"/>
        <v>0</v>
      </c>
      <c r="J12" s="305" t="str">
        <f t="shared" si="1"/>
        <v/>
      </c>
      <c r="K12" s="305" t="str">
        <f t="shared" si="2"/>
        <v/>
      </c>
      <c r="L12" s="221"/>
      <c r="M12" s="222"/>
      <c r="N12" s="222"/>
      <c r="O12" s="19">
        <f t="shared" ref="O12:O49" si="53">BX12</f>
        <v>0</v>
      </c>
      <c r="P12" s="14">
        <f t="shared" si="14"/>
        <v>0</v>
      </c>
      <c r="Q12" s="15">
        <f t="shared" si="15"/>
        <v>0</v>
      </c>
      <c r="R12" s="15">
        <f t="shared" si="16"/>
        <v>0</v>
      </c>
      <c r="S12" s="15">
        <f t="shared" si="17"/>
        <v>0</v>
      </c>
      <c r="T12" s="15">
        <f t="shared" si="18"/>
        <v>0</v>
      </c>
      <c r="U12" s="142">
        <f t="shared" si="19"/>
        <v>0</v>
      </c>
      <c r="V12" s="15">
        <f t="shared" ref="V12:V49" si="54">O12+S12+T12+N12+M12</f>
        <v>0</v>
      </c>
      <c r="W12" s="142">
        <f t="shared" si="20"/>
        <v>0</v>
      </c>
      <c r="X12" s="15">
        <f t="shared" si="21"/>
        <v>0</v>
      </c>
      <c r="Y12" s="15">
        <f t="shared" si="22"/>
        <v>0</v>
      </c>
      <c r="Z12" s="16">
        <f t="shared" ref="Z12:Z49" si="55">M12+N12+P12+Q12+R12+S12+T12+U12+W12+X12+Y12</f>
        <v>0</v>
      </c>
      <c r="AA12" s="17">
        <f t="shared" ref="AA12:AA49" si="56">SUM(O12+Z12)</f>
        <v>0</v>
      </c>
      <c r="AD12" s="159">
        <f t="shared" si="3"/>
        <v>0</v>
      </c>
      <c r="AE12" s="159">
        <f t="shared" si="4"/>
        <v>0</v>
      </c>
      <c r="AG12" s="157">
        <f t="shared" si="23"/>
        <v>0</v>
      </c>
      <c r="AI12" s="159">
        <f t="shared" si="5"/>
        <v>0</v>
      </c>
      <c r="AJ12" s="159">
        <f t="shared" si="6"/>
        <v>0</v>
      </c>
      <c r="AK12" s="231">
        <f t="shared" si="24"/>
        <v>0</v>
      </c>
      <c r="AL12" s="231">
        <f t="shared" si="25"/>
        <v>0</v>
      </c>
      <c r="AM12" s="231">
        <f t="shared" si="26"/>
        <v>0</v>
      </c>
      <c r="AN12" s="194">
        <f t="shared" si="27"/>
        <v>0</v>
      </c>
      <c r="AO12" s="405">
        <f t="shared" si="28"/>
        <v>0</v>
      </c>
      <c r="AP12" s="406">
        <f t="shared" si="29"/>
        <v>0</v>
      </c>
      <c r="AQ12" s="407"/>
      <c r="AR12" s="411">
        <f t="shared" si="30"/>
        <v>0</v>
      </c>
      <c r="AS12" s="408">
        <f t="shared" si="31"/>
        <v>0</v>
      </c>
      <c r="AT12" s="409"/>
      <c r="AU12" s="414">
        <f t="shared" si="32"/>
        <v>0</v>
      </c>
      <c r="AV12" s="406">
        <f t="shared" si="33"/>
        <v>0</v>
      </c>
      <c r="AW12" s="411"/>
      <c r="AX12" s="411">
        <f t="shared" si="34"/>
        <v>0</v>
      </c>
      <c r="AY12" s="412">
        <f t="shared" si="35"/>
        <v>0</v>
      </c>
      <c r="AZ12" s="413"/>
      <c r="BA12" s="411">
        <f t="shared" si="36"/>
        <v>0</v>
      </c>
      <c r="BB12" s="406">
        <f t="shared" si="37"/>
        <v>0</v>
      </c>
      <c r="BC12" s="303">
        <f t="shared" si="38"/>
        <v>0</v>
      </c>
      <c r="BD12" s="210">
        <f t="shared" si="39"/>
        <v>0</v>
      </c>
      <c r="BE12" s="200">
        <f t="shared" si="7"/>
        <v>0</v>
      </c>
      <c r="BF12" s="200">
        <f t="shared" si="8"/>
        <v>0</v>
      </c>
      <c r="BG12" s="200">
        <f t="shared" si="9"/>
        <v>0</v>
      </c>
      <c r="BH12" s="211">
        <f t="shared" si="10"/>
        <v>0</v>
      </c>
      <c r="BI12" s="210" t="str">
        <f t="shared" si="11"/>
        <v xml:space="preserve"> </v>
      </c>
      <c r="BJ12" s="200" t="str">
        <f t="shared" si="12"/>
        <v xml:space="preserve"> </v>
      </c>
      <c r="BK12" s="200">
        <f t="shared" si="13"/>
        <v>0</v>
      </c>
      <c r="BL12" s="200"/>
      <c r="BM12" s="213">
        <f t="shared" si="40"/>
        <v>0</v>
      </c>
      <c r="BO12" s="195" t="str">
        <f t="shared" si="41"/>
        <v/>
      </c>
      <c r="BP12" s="195" t="str">
        <f t="shared" si="42"/>
        <v/>
      </c>
      <c r="BQ12" s="195">
        <f t="shared" si="43"/>
        <v>1</v>
      </c>
      <c r="BR12" s="215">
        <f t="shared" si="44"/>
        <v>1</v>
      </c>
      <c r="BS12" s="195" t="str">
        <f t="shared" si="45"/>
        <v>OK</v>
      </c>
      <c r="BU12" s="301">
        <f t="shared" si="46"/>
        <v>0</v>
      </c>
      <c r="BV12" s="301" t="str">
        <f t="shared" si="47"/>
        <v xml:space="preserve"> </v>
      </c>
      <c r="BW12" s="301" t="str">
        <f t="shared" si="48"/>
        <v xml:space="preserve"> </v>
      </c>
      <c r="BX12" s="242">
        <f t="shared" si="49"/>
        <v>0</v>
      </c>
      <c r="BY12" s="301">
        <f t="shared" si="50"/>
        <v>0</v>
      </c>
      <c r="BZ12" s="301" t="b">
        <f t="shared" si="51"/>
        <v>0</v>
      </c>
      <c r="CA12" s="301" t="b">
        <f t="shared" si="52"/>
        <v>0</v>
      </c>
    </row>
    <row r="13" spans="1:79">
      <c r="A13" s="36"/>
      <c r="B13" s="38"/>
      <c r="C13" s="149"/>
      <c r="D13" s="149"/>
      <c r="E13" s="223" t="s">
        <v>88</v>
      </c>
      <c r="F13" s="223">
        <v>12</v>
      </c>
      <c r="G13" s="224"/>
      <c r="H13" s="225"/>
      <c r="I13" s="306">
        <f t="shared" si="0"/>
        <v>0</v>
      </c>
      <c r="J13" s="306" t="str">
        <f t="shared" si="1"/>
        <v/>
      </c>
      <c r="K13" s="306" t="str">
        <f t="shared" si="2"/>
        <v/>
      </c>
      <c r="L13" s="226"/>
      <c r="M13" s="227"/>
      <c r="N13" s="227"/>
      <c r="O13" s="19">
        <f t="shared" si="53"/>
        <v>0</v>
      </c>
      <c r="P13" s="14">
        <f t="shared" si="14"/>
        <v>0</v>
      </c>
      <c r="Q13" s="15">
        <f t="shared" si="15"/>
        <v>0</v>
      </c>
      <c r="R13" s="15">
        <f t="shared" si="16"/>
        <v>0</v>
      </c>
      <c r="S13" s="15">
        <f t="shared" si="17"/>
        <v>0</v>
      </c>
      <c r="T13" s="15">
        <f t="shared" si="18"/>
        <v>0</v>
      </c>
      <c r="U13" s="142">
        <f t="shared" si="19"/>
        <v>0</v>
      </c>
      <c r="V13" s="15">
        <f t="shared" si="54"/>
        <v>0</v>
      </c>
      <c r="W13" s="142">
        <f t="shared" si="20"/>
        <v>0</v>
      </c>
      <c r="X13" s="15">
        <f t="shared" si="21"/>
        <v>0</v>
      </c>
      <c r="Y13" s="15">
        <f t="shared" si="22"/>
        <v>0</v>
      </c>
      <c r="Z13" s="16">
        <f t="shared" si="55"/>
        <v>0</v>
      </c>
      <c r="AA13" s="17">
        <f t="shared" si="56"/>
        <v>0</v>
      </c>
      <c r="AD13" s="159">
        <f t="shared" si="3"/>
        <v>0</v>
      </c>
      <c r="AE13" s="159">
        <f t="shared" si="4"/>
        <v>0</v>
      </c>
      <c r="AG13" s="157">
        <f t="shared" si="23"/>
        <v>0</v>
      </c>
      <c r="AI13" s="159">
        <f t="shared" si="5"/>
        <v>0</v>
      </c>
      <c r="AJ13" s="159">
        <f t="shared" si="6"/>
        <v>0</v>
      </c>
      <c r="AK13" s="231">
        <f t="shared" si="24"/>
        <v>0</v>
      </c>
      <c r="AL13" s="231">
        <f t="shared" si="25"/>
        <v>0</v>
      </c>
      <c r="AM13" s="231">
        <f t="shared" si="26"/>
        <v>0</v>
      </c>
      <c r="AN13" s="194">
        <f t="shared" si="27"/>
        <v>0</v>
      </c>
      <c r="AO13" s="405">
        <f t="shared" si="28"/>
        <v>0</v>
      </c>
      <c r="AP13" s="406">
        <f t="shared" si="29"/>
        <v>0</v>
      </c>
      <c r="AQ13" s="407"/>
      <c r="AR13" s="411">
        <f t="shared" si="30"/>
        <v>0</v>
      </c>
      <c r="AS13" s="408">
        <f t="shared" si="31"/>
        <v>0</v>
      </c>
      <c r="AT13" s="409"/>
      <c r="AU13" s="414">
        <f t="shared" si="32"/>
        <v>0</v>
      </c>
      <c r="AV13" s="406">
        <f t="shared" si="33"/>
        <v>0</v>
      </c>
      <c r="AW13" s="411"/>
      <c r="AX13" s="411">
        <f t="shared" si="34"/>
        <v>0</v>
      </c>
      <c r="AY13" s="412">
        <f t="shared" si="35"/>
        <v>0</v>
      </c>
      <c r="AZ13" s="413"/>
      <c r="BA13" s="411">
        <f t="shared" si="36"/>
        <v>0</v>
      </c>
      <c r="BB13" s="406">
        <f t="shared" si="37"/>
        <v>0</v>
      </c>
      <c r="BC13" s="303">
        <f t="shared" si="38"/>
        <v>0</v>
      </c>
      <c r="BD13" s="210">
        <f t="shared" si="39"/>
        <v>0</v>
      </c>
      <c r="BE13" s="200">
        <f t="shared" si="7"/>
        <v>0</v>
      </c>
      <c r="BF13" s="200">
        <f t="shared" si="8"/>
        <v>0</v>
      </c>
      <c r="BG13" s="200">
        <f t="shared" si="9"/>
        <v>0</v>
      </c>
      <c r="BH13" s="211">
        <f t="shared" si="10"/>
        <v>0</v>
      </c>
      <c r="BI13" s="210" t="str">
        <f t="shared" si="11"/>
        <v xml:space="preserve"> </v>
      </c>
      <c r="BJ13" s="200" t="str">
        <f t="shared" si="12"/>
        <v xml:space="preserve"> </v>
      </c>
      <c r="BK13" s="200">
        <f t="shared" si="13"/>
        <v>0</v>
      </c>
      <c r="BL13" s="200"/>
      <c r="BM13" s="213">
        <f t="shared" si="40"/>
        <v>0</v>
      </c>
      <c r="BO13" s="195" t="str">
        <f t="shared" si="41"/>
        <v/>
      </c>
      <c r="BP13" s="195" t="str">
        <f t="shared" si="42"/>
        <v/>
      </c>
      <c r="BQ13" s="195">
        <f t="shared" si="43"/>
        <v>1</v>
      </c>
      <c r="BR13" s="215">
        <f t="shared" si="44"/>
        <v>1</v>
      </c>
      <c r="BS13" s="195" t="str">
        <f t="shared" si="45"/>
        <v>OK</v>
      </c>
      <c r="BU13" s="301">
        <f t="shared" si="46"/>
        <v>0</v>
      </c>
      <c r="BV13" s="301" t="str">
        <f t="shared" si="47"/>
        <v xml:space="preserve"> </v>
      </c>
      <c r="BW13" s="301" t="str">
        <f t="shared" si="48"/>
        <v xml:space="preserve"> </v>
      </c>
      <c r="BX13" s="242">
        <f t="shared" si="49"/>
        <v>0</v>
      </c>
      <c r="BY13" s="301">
        <f t="shared" si="50"/>
        <v>0</v>
      </c>
      <c r="BZ13" s="301" t="b">
        <f t="shared" si="51"/>
        <v>0</v>
      </c>
      <c r="CA13" s="301" t="b">
        <f t="shared" si="52"/>
        <v>0</v>
      </c>
    </row>
    <row r="14" spans="1:79">
      <c r="A14" s="35"/>
      <c r="B14" s="39"/>
      <c r="C14" s="150"/>
      <c r="D14" s="150"/>
      <c r="E14" s="228" t="s">
        <v>88</v>
      </c>
      <c r="F14" s="228">
        <v>12</v>
      </c>
      <c r="G14" s="219"/>
      <c r="H14" s="220"/>
      <c r="I14" s="305">
        <f t="shared" si="0"/>
        <v>0</v>
      </c>
      <c r="J14" s="305" t="str">
        <f t="shared" si="1"/>
        <v/>
      </c>
      <c r="K14" s="305" t="str">
        <f t="shared" si="2"/>
        <v/>
      </c>
      <c r="L14" s="221"/>
      <c r="M14" s="222"/>
      <c r="N14" s="222"/>
      <c r="O14" s="19">
        <f t="shared" si="53"/>
        <v>0</v>
      </c>
      <c r="P14" s="14">
        <f t="shared" si="14"/>
        <v>0</v>
      </c>
      <c r="Q14" s="15">
        <f t="shared" si="15"/>
        <v>0</v>
      </c>
      <c r="R14" s="15">
        <f t="shared" si="16"/>
        <v>0</v>
      </c>
      <c r="S14" s="15">
        <f t="shared" si="17"/>
        <v>0</v>
      </c>
      <c r="T14" s="15">
        <f t="shared" si="18"/>
        <v>0</v>
      </c>
      <c r="U14" s="142">
        <f t="shared" si="19"/>
        <v>0</v>
      </c>
      <c r="V14" s="15">
        <f t="shared" si="54"/>
        <v>0</v>
      </c>
      <c r="W14" s="142">
        <f t="shared" si="20"/>
        <v>0</v>
      </c>
      <c r="X14" s="15">
        <f t="shared" si="21"/>
        <v>0</v>
      </c>
      <c r="Y14" s="15">
        <f t="shared" si="22"/>
        <v>0</v>
      </c>
      <c r="Z14" s="16">
        <f t="shared" si="55"/>
        <v>0</v>
      </c>
      <c r="AA14" s="17">
        <f t="shared" si="56"/>
        <v>0</v>
      </c>
      <c r="AD14" s="159">
        <f t="shared" si="3"/>
        <v>0</v>
      </c>
      <c r="AE14" s="159">
        <f t="shared" si="4"/>
        <v>0</v>
      </c>
      <c r="AG14" s="157">
        <f t="shared" si="23"/>
        <v>0</v>
      </c>
      <c r="AI14" s="159">
        <f t="shared" si="5"/>
        <v>0</v>
      </c>
      <c r="AJ14" s="159">
        <f t="shared" si="6"/>
        <v>0</v>
      </c>
      <c r="AK14" s="231">
        <f t="shared" si="24"/>
        <v>0</v>
      </c>
      <c r="AL14" s="231">
        <f t="shared" si="25"/>
        <v>0</v>
      </c>
      <c r="AM14" s="231">
        <f t="shared" si="26"/>
        <v>0</v>
      </c>
      <c r="AN14" s="194">
        <f t="shared" si="27"/>
        <v>0</v>
      </c>
      <c r="AO14" s="405">
        <f t="shared" si="28"/>
        <v>0</v>
      </c>
      <c r="AP14" s="406">
        <f t="shared" si="29"/>
        <v>0</v>
      </c>
      <c r="AQ14" s="407"/>
      <c r="AR14" s="411">
        <f t="shared" si="30"/>
        <v>0</v>
      </c>
      <c r="AS14" s="408">
        <f t="shared" si="31"/>
        <v>0</v>
      </c>
      <c r="AT14" s="409"/>
      <c r="AU14" s="414">
        <f t="shared" si="32"/>
        <v>0</v>
      </c>
      <c r="AV14" s="406">
        <f t="shared" si="33"/>
        <v>0</v>
      </c>
      <c r="AW14" s="411"/>
      <c r="AX14" s="411">
        <f t="shared" si="34"/>
        <v>0</v>
      </c>
      <c r="AY14" s="412">
        <f t="shared" si="35"/>
        <v>0</v>
      </c>
      <c r="AZ14" s="413"/>
      <c r="BA14" s="411">
        <f t="shared" si="36"/>
        <v>0</v>
      </c>
      <c r="BB14" s="406">
        <f t="shared" si="37"/>
        <v>0</v>
      </c>
      <c r="BC14" s="303">
        <f t="shared" si="38"/>
        <v>0</v>
      </c>
      <c r="BD14" s="210">
        <f t="shared" si="39"/>
        <v>0</v>
      </c>
      <c r="BE14" s="200">
        <f t="shared" si="7"/>
        <v>0</v>
      </c>
      <c r="BF14" s="200">
        <f t="shared" si="8"/>
        <v>0</v>
      </c>
      <c r="BG14" s="200">
        <f t="shared" si="9"/>
        <v>0</v>
      </c>
      <c r="BH14" s="211">
        <f t="shared" si="10"/>
        <v>0</v>
      </c>
      <c r="BI14" s="210" t="str">
        <f t="shared" si="11"/>
        <v xml:space="preserve"> </v>
      </c>
      <c r="BJ14" s="200" t="str">
        <f t="shared" si="12"/>
        <v xml:space="preserve"> </v>
      </c>
      <c r="BK14" s="200">
        <f t="shared" si="13"/>
        <v>0</v>
      </c>
      <c r="BL14" s="200"/>
      <c r="BM14" s="213">
        <f t="shared" si="40"/>
        <v>0</v>
      </c>
      <c r="BO14" s="195" t="str">
        <f t="shared" si="41"/>
        <v/>
      </c>
      <c r="BP14" s="195" t="str">
        <f t="shared" si="42"/>
        <v/>
      </c>
      <c r="BQ14" s="195">
        <f t="shared" si="43"/>
        <v>1</v>
      </c>
      <c r="BR14" s="215">
        <f t="shared" si="44"/>
        <v>1</v>
      </c>
      <c r="BS14" s="195" t="str">
        <f t="shared" si="45"/>
        <v>OK</v>
      </c>
      <c r="BU14" s="301">
        <f t="shared" si="46"/>
        <v>0</v>
      </c>
      <c r="BV14" s="301" t="str">
        <f t="shared" si="47"/>
        <v xml:space="preserve"> </v>
      </c>
      <c r="BW14" s="301" t="str">
        <f t="shared" si="48"/>
        <v xml:space="preserve"> </v>
      </c>
      <c r="BX14" s="242">
        <f t="shared" si="49"/>
        <v>0</v>
      </c>
      <c r="BY14" s="301">
        <f t="shared" si="50"/>
        <v>0</v>
      </c>
      <c r="BZ14" s="301" t="b">
        <f t="shared" si="51"/>
        <v>0</v>
      </c>
      <c r="CA14" s="301" t="b">
        <f t="shared" si="52"/>
        <v>0</v>
      </c>
    </row>
    <row r="15" spans="1:79">
      <c r="A15" s="36"/>
      <c r="B15" s="38"/>
      <c r="C15" s="149"/>
      <c r="D15" s="149"/>
      <c r="E15" s="223" t="s">
        <v>88</v>
      </c>
      <c r="F15" s="223">
        <v>12</v>
      </c>
      <c r="G15" s="224"/>
      <c r="H15" s="225"/>
      <c r="I15" s="306">
        <f t="shared" si="0"/>
        <v>0</v>
      </c>
      <c r="J15" s="306" t="str">
        <f t="shared" si="1"/>
        <v/>
      </c>
      <c r="K15" s="306" t="str">
        <f t="shared" si="2"/>
        <v/>
      </c>
      <c r="L15" s="226"/>
      <c r="M15" s="227"/>
      <c r="N15" s="227"/>
      <c r="O15" s="19">
        <f t="shared" si="53"/>
        <v>0</v>
      </c>
      <c r="P15" s="14">
        <f t="shared" si="14"/>
        <v>0</v>
      </c>
      <c r="Q15" s="15">
        <f t="shared" si="15"/>
        <v>0</v>
      </c>
      <c r="R15" s="15">
        <f t="shared" si="16"/>
        <v>0</v>
      </c>
      <c r="S15" s="15">
        <f t="shared" si="17"/>
        <v>0</v>
      </c>
      <c r="T15" s="15">
        <f t="shared" si="18"/>
        <v>0</v>
      </c>
      <c r="U15" s="142">
        <f t="shared" si="19"/>
        <v>0</v>
      </c>
      <c r="V15" s="15">
        <f t="shared" si="54"/>
        <v>0</v>
      </c>
      <c r="W15" s="142">
        <f t="shared" si="20"/>
        <v>0</v>
      </c>
      <c r="X15" s="15">
        <f t="shared" si="21"/>
        <v>0</v>
      </c>
      <c r="Y15" s="15">
        <f t="shared" si="22"/>
        <v>0</v>
      </c>
      <c r="Z15" s="16">
        <f t="shared" si="55"/>
        <v>0</v>
      </c>
      <c r="AA15" s="17">
        <f t="shared" si="56"/>
        <v>0</v>
      </c>
      <c r="AD15" s="159">
        <f t="shared" si="3"/>
        <v>0</v>
      </c>
      <c r="AE15" s="159">
        <f t="shared" si="4"/>
        <v>0</v>
      </c>
      <c r="AG15" s="157">
        <f t="shared" si="23"/>
        <v>0</v>
      </c>
      <c r="AI15" s="159">
        <f t="shared" si="5"/>
        <v>0</v>
      </c>
      <c r="AJ15" s="159">
        <f t="shared" si="6"/>
        <v>0</v>
      </c>
      <c r="AK15" s="231">
        <f t="shared" si="24"/>
        <v>0</v>
      </c>
      <c r="AL15" s="231">
        <f t="shared" si="25"/>
        <v>0</v>
      </c>
      <c r="AM15" s="231">
        <f t="shared" si="26"/>
        <v>0</v>
      </c>
      <c r="AN15" s="194">
        <f t="shared" si="27"/>
        <v>0</v>
      </c>
      <c r="AO15" s="405">
        <f t="shared" si="28"/>
        <v>0</v>
      </c>
      <c r="AP15" s="406">
        <f t="shared" si="29"/>
        <v>0</v>
      </c>
      <c r="AQ15" s="407"/>
      <c r="AR15" s="411">
        <f t="shared" si="30"/>
        <v>0</v>
      </c>
      <c r="AS15" s="408">
        <f t="shared" si="31"/>
        <v>0</v>
      </c>
      <c r="AT15" s="409"/>
      <c r="AU15" s="414">
        <f t="shared" si="32"/>
        <v>0</v>
      </c>
      <c r="AV15" s="406">
        <f t="shared" si="33"/>
        <v>0</v>
      </c>
      <c r="AW15" s="411"/>
      <c r="AX15" s="411">
        <f t="shared" si="34"/>
        <v>0</v>
      </c>
      <c r="AY15" s="412">
        <f t="shared" si="35"/>
        <v>0</v>
      </c>
      <c r="AZ15" s="413"/>
      <c r="BA15" s="411">
        <f t="shared" si="36"/>
        <v>0</v>
      </c>
      <c r="BB15" s="406">
        <f t="shared" si="37"/>
        <v>0</v>
      </c>
      <c r="BC15" s="303">
        <f t="shared" si="38"/>
        <v>0</v>
      </c>
      <c r="BD15" s="210">
        <f t="shared" si="39"/>
        <v>0</v>
      </c>
      <c r="BE15" s="200">
        <f t="shared" si="7"/>
        <v>0</v>
      </c>
      <c r="BF15" s="200">
        <f t="shared" si="8"/>
        <v>0</v>
      </c>
      <c r="BG15" s="200">
        <f t="shared" si="9"/>
        <v>0</v>
      </c>
      <c r="BH15" s="211">
        <f t="shared" si="10"/>
        <v>0</v>
      </c>
      <c r="BI15" s="210" t="str">
        <f t="shared" si="11"/>
        <v xml:space="preserve"> </v>
      </c>
      <c r="BJ15" s="200" t="str">
        <f t="shared" si="12"/>
        <v xml:space="preserve"> </v>
      </c>
      <c r="BK15" s="200">
        <f t="shared" si="13"/>
        <v>0</v>
      </c>
      <c r="BL15" s="200"/>
      <c r="BM15" s="213">
        <f t="shared" si="40"/>
        <v>0</v>
      </c>
      <c r="BO15" s="195" t="str">
        <f t="shared" si="41"/>
        <v/>
      </c>
      <c r="BP15" s="195" t="str">
        <f t="shared" si="42"/>
        <v/>
      </c>
      <c r="BQ15" s="195">
        <f t="shared" si="43"/>
        <v>1</v>
      </c>
      <c r="BR15" s="215">
        <f t="shared" si="44"/>
        <v>1</v>
      </c>
      <c r="BS15" s="195" t="str">
        <f t="shared" si="45"/>
        <v>OK</v>
      </c>
      <c r="BU15" s="301">
        <f t="shared" si="46"/>
        <v>0</v>
      </c>
      <c r="BV15" s="301" t="str">
        <f t="shared" si="47"/>
        <v xml:space="preserve"> </v>
      </c>
      <c r="BW15" s="301" t="str">
        <f t="shared" si="48"/>
        <v xml:space="preserve"> </v>
      </c>
      <c r="BX15" s="242">
        <f t="shared" si="49"/>
        <v>0</v>
      </c>
      <c r="BY15" s="301">
        <f t="shared" si="50"/>
        <v>0</v>
      </c>
      <c r="BZ15" s="301" t="b">
        <f t="shared" si="51"/>
        <v>0</v>
      </c>
      <c r="CA15" s="301" t="b">
        <f t="shared" si="52"/>
        <v>0</v>
      </c>
    </row>
    <row r="16" spans="1:79">
      <c r="A16" s="35"/>
      <c r="B16" s="39"/>
      <c r="C16" s="150"/>
      <c r="D16" s="150"/>
      <c r="E16" s="228" t="s">
        <v>88</v>
      </c>
      <c r="F16" s="228">
        <v>12</v>
      </c>
      <c r="G16" s="219"/>
      <c r="H16" s="220"/>
      <c r="I16" s="305">
        <f t="shared" si="0"/>
        <v>0</v>
      </c>
      <c r="J16" s="305" t="str">
        <f t="shared" si="1"/>
        <v/>
      </c>
      <c r="K16" s="305" t="str">
        <f t="shared" si="2"/>
        <v/>
      </c>
      <c r="L16" s="221"/>
      <c r="M16" s="222"/>
      <c r="N16" s="222"/>
      <c r="O16" s="19">
        <f t="shared" si="53"/>
        <v>0</v>
      </c>
      <c r="P16" s="14">
        <f t="shared" si="14"/>
        <v>0</v>
      </c>
      <c r="Q16" s="15">
        <f t="shared" si="15"/>
        <v>0</v>
      </c>
      <c r="R16" s="15">
        <f t="shared" si="16"/>
        <v>0</v>
      </c>
      <c r="S16" s="15">
        <f t="shared" si="17"/>
        <v>0</v>
      </c>
      <c r="T16" s="15">
        <f t="shared" si="18"/>
        <v>0</v>
      </c>
      <c r="U16" s="142">
        <f t="shared" si="19"/>
        <v>0</v>
      </c>
      <c r="V16" s="15">
        <f t="shared" si="54"/>
        <v>0</v>
      </c>
      <c r="W16" s="142">
        <f t="shared" si="20"/>
        <v>0</v>
      </c>
      <c r="X16" s="15">
        <f t="shared" si="21"/>
        <v>0</v>
      </c>
      <c r="Y16" s="15">
        <f t="shared" si="22"/>
        <v>0</v>
      </c>
      <c r="Z16" s="16">
        <f t="shared" si="55"/>
        <v>0</v>
      </c>
      <c r="AA16" s="17">
        <f t="shared" si="56"/>
        <v>0</v>
      </c>
      <c r="AD16" s="159">
        <f t="shared" si="3"/>
        <v>0</v>
      </c>
      <c r="AE16" s="159">
        <f t="shared" si="4"/>
        <v>0</v>
      </c>
      <c r="AG16" s="157">
        <f t="shared" si="23"/>
        <v>0</v>
      </c>
      <c r="AI16" s="159">
        <f t="shared" si="5"/>
        <v>0</v>
      </c>
      <c r="AJ16" s="159">
        <f t="shared" si="6"/>
        <v>0</v>
      </c>
      <c r="AK16" s="231">
        <f t="shared" si="24"/>
        <v>0</v>
      </c>
      <c r="AL16" s="231">
        <f t="shared" si="25"/>
        <v>0</v>
      </c>
      <c r="AM16" s="231">
        <f t="shared" si="26"/>
        <v>0</v>
      </c>
      <c r="AN16" s="194">
        <f t="shared" si="27"/>
        <v>0</v>
      </c>
      <c r="AO16" s="405">
        <f t="shared" si="28"/>
        <v>0</v>
      </c>
      <c r="AP16" s="406">
        <f t="shared" si="29"/>
        <v>0</v>
      </c>
      <c r="AQ16" s="407"/>
      <c r="AR16" s="411">
        <f t="shared" si="30"/>
        <v>0</v>
      </c>
      <c r="AS16" s="408">
        <f t="shared" si="31"/>
        <v>0</v>
      </c>
      <c r="AT16" s="409"/>
      <c r="AU16" s="414">
        <f t="shared" si="32"/>
        <v>0</v>
      </c>
      <c r="AV16" s="406">
        <f t="shared" si="33"/>
        <v>0</v>
      </c>
      <c r="AW16" s="411"/>
      <c r="AX16" s="411">
        <f t="shared" si="34"/>
        <v>0</v>
      </c>
      <c r="AY16" s="412">
        <f t="shared" si="35"/>
        <v>0</v>
      </c>
      <c r="AZ16" s="413"/>
      <c r="BA16" s="411">
        <f t="shared" si="36"/>
        <v>0</v>
      </c>
      <c r="BB16" s="406">
        <f t="shared" si="37"/>
        <v>0</v>
      </c>
      <c r="BC16" s="303">
        <f t="shared" si="38"/>
        <v>0</v>
      </c>
      <c r="BD16" s="210">
        <f t="shared" si="39"/>
        <v>0</v>
      </c>
      <c r="BE16" s="200">
        <f t="shared" si="7"/>
        <v>0</v>
      </c>
      <c r="BF16" s="200">
        <f t="shared" si="8"/>
        <v>0</v>
      </c>
      <c r="BG16" s="200">
        <f t="shared" si="9"/>
        <v>0</v>
      </c>
      <c r="BH16" s="211">
        <f t="shared" si="10"/>
        <v>0</v>
      </c>
      <c r="BI16" s="210" t="str">
        <f t="shared" si="11"/>
        <v xml:space="preserve"> </v>
      </c>
      <c r="BJ16" s="200" t="str">
        <f t="shared" si="12"/>
        <v xml:space="preserve"> </v>
      </c>
      <c r="BK16" s="200">
        <f t="shared" si="13"/>
        <v>0</v>
      </c>
      <c r="BL16" s="200"/>
      <c r="BM16" s="213">
        <f t="shared" si="40"/>
        <v>0</v>
      </c>
      <c r="BO16" s="195" t="str">
        <f t="shared" si="41"/>
        <v/>
      </c>
      <c r="BP16" s="195" t="str">
        <f t="shared" si="42"/>
        <v/>
      </c>
      <c r="BQ16" s="195">
        <f t="shared" si="43"/>
        <v>1</v>
      </c>
      <c r="BR16" s="215">
        <f t="shared" si="44"/>
        <v>1</v>
      </c>
      <c r="BS16" s="195" t="str">
        <f t="shared" si="45"/>
        <v>OK</v>
      </c>
      <c r="BU16" s="301">
        <f t="shared" si="46"/>
        <v>0</v>
      </c>
      <c r="BV16" s="301" t="str">
        <f t="shared" si="47"/>
        <v xml:space="preserve"> </v>
      </c>
      <c r="BW16" s="301" t="str">
        <f t="shared" si="48"/>
        <v xml:space="preserve"> </v>
      </c>
      <c r="BX16" s="242">
        <f t="shared" si="49"/>
        <v>0</v>
      </c>
      <c r="BY16" s="301">
        <f t="shared" si="50"/>
        <v>0</v>
      </c>
      <c r="BZ16" s="301" t="b">
        <f t="shared" si="51"/>
        <v>0</v>
      </c>
      <c r="CA16" s="301" t="b">
        <f t="shared" si="52"/>
        <v>0</v>
      </c>
    </row>
    <row r="17" spans="1:79">
      <c r="A17" s="36"/>
      <c r="B17" s="38"/>
      <c r="C17" s="149"/>
      <c r="D17" s="149"/>
      <c r="E17" s="223" t="s">
        <v>88</v>
      </c>
      <c r="F17" s="223">
        <v>12</v>
      </c>
      <c r="G17" s="224"/>
      <c r="H17" s="225"/>
      <c r="I17" s="306">
        <f t="shared" si="0"/>
        <v>0</v>
      </c>
      <c r="J17" s="306" t="str">
        <f t="shared" si="1"/>
        <v/>
      </c>
      <c r="K17" s="306" t="str">
        <f t="shared" si="2"/>
        <v/>
      </c>
      <c r="L17" s="226"/>
      <c r="M17" s="227"/>
      <c r="N17" s="227"/>
      <c r="O17" s="19">
        <f t="shared" si="53"/>
        <v>0</v>
      </c>
      <c r="P17" s="14">
        <f t="shared" si="14"/>
        <v>0</v>
      </c>
      <c r="Q17" s="15">
        <f t="shared" si="15"/>
        <v>0</v>
      </c>
      <c r="R17" s="15">
        <f t="shared" si="16"/>
        <v>0</v>
      </c>
      <c r="S17" s="15">
        <f t="shared" si="17"/>
        <v>0</v>
      </c>
      <c r="T17" s="15">
        <f t="shared" si="18"/>
        <v>0</v>
      </c>
      <c r="U17" s="142">
        <f t="shared" si="19"/>
        <v>0</v>
      </c>
      <c r="V17" s="15">
        <f t="shared" si="54"/>
        <v>0</v>
      </c>
      <c r="W17" s="142">
        <f t="shared" si="20"/>
        <v>0</v>
      </c>
      <c r="X17" s="15">
        <f t="shared" si="21"/>
        <v>0</v>
      </c>
      <c r="Y17" s="15">
        <f t="shared" si="22"/>
        <v>0</v>
      </c>
      <c r="Z17" s="16">
        <f t="shared" si="55"/>
        <v>0</v>
      </c>
      <c r="AA17" s="17">
        <f t="shared" si="56"/>
        <v>0</v>
      </c>
      <c r="AD17" s="159">
        <f t="shared" si="3"/>
        <v>0</v>
      </c>
      <c r="AE17" s="159">
        <f t="shared" si="4"/>
        <v>0</v>
      </c>
      <c r="AG17" s="157">
        <f t="shared" si="23"/>
        <v>0</v>
      </c>
      <c r="AI17" s="159">
        <f t="shared" si="5"/>
        <v>0</v>
      </c>
      <c r="AJ17" s="159">
        <f t="shared" si="6"/>
        <v>0</v>
      </c>
      <c r="AK17" s="231">
        <f t="shared" si="24"/>
        <v>0</v>
      </c>
      <c r="AL17" s="231">
        <f t="shared" si="25"/>
        <v>0</v>
      </c>
      <c r="AM17" s="231">
        <f t="shared" si="26"/>
        <v>0</v>
      </c>
      <c r="AN17" s="194">
        <f t="shared" si="27"/>
        <v>0</v>
      </c>
      <c r="AO17" s="405">
        <f t="shared" si="28"/>
        <v>0</v>
      </c>
      <c r="AP17" s="406">
        <f t="shared" si="29"/>
        <v>0</v>
      </c>
      <c r="AQ17" s="407"/>
      <c r="AR17" s="411">
        <f t="shared" si="30"/>
        <v>0</v>
      </c>
      <c r="AS17" s="408">
        <f t="shared" si="31"/>
        <v>0</v>
      </c>
      <c r="AT17" s="409"/>
      <c r="AU17" s="414">
        <f t="shared" si="32"/>
        <v>0</v>
      </c>
      <c r="AV17" s="406">
        <f t="shared" si="33"/>
        <v>0</v>
      </c>
      <c r="AW17" s="411"/>
      <c r="AX17" s="411">
        <f t="shared" si="34"/>
        <v>0</v>
      </c>
      <c r="AY17" s="412">
        <f t="shared" si="35"/>
        <v>0</v>
      </c>
      <c r="AZ17" s="413"/>
      <c r="BA17" s="411">
        <f t="shared" si="36"/>
        <v>0</v>
      </c>
      <c r="BB17" s="406">
        <f t="shared" si="37"/>
        <v>0</v>
      </c>
      <c r="BC17" s="303">
        <f t="shared" si="38"/>
        <v>0</v>
      </c>
      <c r="BD17" s="210">
        <f t="shared" si="39"/>
        <v>0</v>
      </c>
      <c r="BE17" s="200">
        <f t="shared" si="7"/>
        <v>0</v>
      </c>
      <c r="BF17" s="200">
        <f t="shared" si="8"/>
        <v>0</v>
      </c>
      <c r="BG17" s="200">
        <f t="shared" si="9"/>
        <v>0</v>
      </c>
      <c r="BH17" s="211">
        <f t="shared" si="10"/>
        <v>0</v>
      </c>
      <c r="BI17" s="210" t="str">
        <f t="shared" si="11"/>
        <v xml:space="preserve"> </v>
      </c>
      <c r="BJ17" s="200" t="str">
        <f t="shared" si="12"/>
        <v xml:space="preserve"> </v>
      </c>
      <c r="BK17" s="200">
        <f t="shared" si="13"/>
        <v>0</v>
      </c>
      <c r="BL17" s="200"/>
      <c r="BM17" s="213">
        <f t="shared" si="40"/>
        <v>0</v>
      </c>
      <c r="BO17" s="195" t="str">
        <f t="shared" si="41"/>
        <v/>
      </c>
      <c r="BP17" s="195" t="str">
        <f t="shared" si="42"/>
        <v/>
      </c>
      <c r="BQ17" s="195">
        <f t="shared" si="43"/>
        <v>1</v>
      </c>
      <c r="BR17" s="215">
        <f t="shared" si="44"/>
        <v>1</v>
      </c>
      <c r="BS17" s="195" t="str">
        <f t="shared" si="45"/>
        <v>OK</v>
      </c>
      <c r="BU17" s="301">
        <f t="shared" si="46"/>
        <v>0</v>
      </c>
      <c r="BV17" s="301" t="str">
        <f t="shared" si="47"/>
        <v xml:space="preserve"> </v>
      </c>
      <c r="BW17" s="301" t="str">
        <f t="shared" si="48"/>
        <v xml:space="preserve"> </v>
      </c>
      <c r="BX17" s="242">
        <f t="shared" si="49"/>
        <v>0</v>
      </c>
      <c r="BY17" s="301">
        <f t="shared" si="50"/>
        <v>0</v>
      </c>
      <c r="BZ17" s="301" t="b">
        <f t="shared" si="51"/>
        <v>0</v>
      </c>
      <c r="CA17" s="301" t="b">
        <f t="shared" si="52"/>
        <v>0</v>
      </c>
    </row>
    <row r="18" spans="1:79">
      <c r="A18" s="35"/>
      <c r="B18" s="216"/>
      <c r="C18" s="229"/>
      <c r="D18" s="229"/>
      <c r="E18" s="228" t="s">
        <v>88</v>
      </c>
      <c r="F18" s="228">
        <v>12</v>
      </c>
      <c r="G18" s="219"/>
      <c r="H18" s="220"/>
      <c r="I18" s="305">
        <f t="shared" si="0"/>
        <v>0</v>
      </c>
      <c r="J18" s="305" t="str">
        <f t="shared" si="1"/>
        <v/>
      </c>
      <c r="K18" s="305" t="str">
        <f t="shared" si="2"/>
        <v/>
      </c>
      <c r="L18" s="221"/>
      <c r="M18" s="222"/>
      <c r="N18" s="222"/>
      <c r="O18" s="19">
        <f t="shared" si="53"/>
        <v>0</v>
      </c>
      <c r="P18" s="14">
        <f t="shared" si="14"/>
        <v>0</v>
      </c>
      <c r="Q18" s="15">
        <f t="shared" si="15"/>
        <v>0</v>
      </c>
      <c r="R18" s="15">
        <f t="shared" si="16"/>
        <v>0</v>
      </c>
      <c r="S18" s="15">
        <f t="shared" si="17"/>
        <v>0</v>
      </c>
      <c r="T18" s="15">
        <f t="shared" si="18"/>
        <v>0</v>
      </c>
      <c r="U18" s="142">
        <f t="shared" si="19"/>
        <v>0</v>
      </c>
      <c r="V18" s="15">
        <f t="shared" si="54"/>
        <v>0</v>
      </c>
      <c r="W18" s="142">
        <f t="shared" si="20"/>
        <v>0</v>
      </c>
      <c r="X18" s="15">
        <f t="shared" si="21"/>
        <v>0</v>
      </c>
      <c r="Y18" s="15">
        <f t="shared" si="22"/>
        <v>0</v>
      </c>
      <c r="Z18" s="16">
        <f t="shared" si="55"/>
        <v>0</v>
      </c>
      <c r="AA18" s="17">
        <f t="shared" si="56"/>
        <v>0</v>
      </c>
      <c r="AD18" s="159">
        <f t="shared" si="3"/>
        <v>0</v>
      </c>
      <c r="AE18" s="159">
        <f t="shared" si="4"/>
        <v>0</v>
      </c>
      <c r="AG18" s="157">
        <f t="shared" si="23"/>
        <v>0</v>
      </c>
      <c r="AI18" s="159">
        <f t="shared" si="5"/>
        <v>0</v>
      </c>
      <c r="AJ18" s="159">
        <f t="shared" si="6"/>
        <v>0</v>
      </c>
      <c r="AK18" s="231">
        <f t="shared" si="24"/>
        <v>0</v>
      </c>
      <c r="AL18" s="231">
        <f t="shared" si="25"/>
        <v>0</v>
      </c>
      <c r="AM18" s="231">
        <f t="shared" si="26"/>
        <v>0</v>
      </c>
      <c r="AN18" s="194">
        <f t="shared" si="27"/>
        <v>0</v>
      </c>
      <c r="AO18" s="405">
        <f t="shared" si="28"/>
        <v>0</v>
      </c>
      <c r="AP18" s="406">
        <f t="shared" si="29"/>
        <v>0</v>
      </c>
      <c r="AQ18" s="407"/>
      <c r="AR18" s="411">
        <f t="shared" si="30"/>
        <v>0</v>
      </c>
      <c r="AS18" s="408">
        <f t="shared" si="31"/>
        <v>0</v>
      </c>
      <c r="AT18" s="409"/>
      <c r="AU18" s="414">
        <f t="shared" si="32"/>
        <v>0</v>
      </c>
      <c r="AV18" s="406">
        <f t="shared" si="33"/>
        <v>0</v>
      </c>
      <c r="AW18" s="411"/>
      <c r="AX18" s="411">
        <f t="shared" si="34"/>
        <v>0</v>
      </c>
      <c r="AY18" s="412">
        <f t="shared" si="35"/>
        <v>0</v>
      </c>
      <c r="AZ18" s="413"/>
      <c r="BA18" s="411">
        <f t="shared" si="36"/>
        <v>0</v>
      </c>
      <c r="BB18" s="406">
        <f t="shared" si="37"/>
        <v>0</v>
      </c>
      <c r="BC18" s="303">
        <f t="shared" si="38"/>
        <v>0</v>
      </c>
      <c r="BD18" s="210">
        <f t="shared" si="39"/>
        <v>0</v>
      </c>
      <c r="BE18" s="200">
        <f t="shared" si="7"/>
        <v>0</v>
      </c>
      <c r="BF18" s="200">
        <f t="shared" si="8"/>
        <v>0</v>
      </c>
      <c r="BG18" s="200">
        <f t="shared" si="9"/>
        <v>0</v>
      </c>
      <c r="BH18" s="211">
        <f t="shared" si="10"/>
        <v>0</v>
      </c>
      <c r="BI18" s="210" t="str">
        <f t="shared" si="11"/>
        <v xml:space="preserve"> </v>
      </c>
      <c r="BJ18" s="200" t="str">
        <f t="shared" si="12"/>
        <v xml:space="preserve"> </v>
      </c>
      <c r="BK18" s="200">
        <f t="shared" si="13"/>
        <v>0</v>
      </c>
      <c r="BL18" s="200"/>
      <c r="BM18" s="213">
        <f t="shared" si="40"/>
        <v>0</v>
      </c>
      <c r="BO18" s="195" t="str">
        <f t="shared" si="41"/>
        <v/>
      </c>
      <c r="BP18" s="195" t="str">
        <f t="shared" si="42"/>
        <v/>
      </c>
      <c r="BQ18" s="195">
        <f t="shared" si="43"/>
        <v>1</v>
      </c>
      <c r="BR18" s="215">
        <f t="shared" si="44"/>
        <v>1</v>
      </c>
      <c r="BS18" s="195" t="str">
        <f t="shared" si="45"/>
        <v>OK</v>
      </c>
      <c r="BU18" s="301">
        <f t="shared" si="46"/>
        <v>0</v>
      </c>
      <c r="BV18" s="301" t="str">
        <f t="shared" si="47"/>
        <v xml:space="preserve"> </v>
      </c>
      <c r="BW18" s="301" t="str">
        <f t="shared" si="48"/>
        <v xml:space="preserve"> </v>
      </c>
      <c r="BX18" s="242">
        <f t="shared" si="49"/>
        <v>0</v>
      </c>
      <c r="BY18" s="301">
        <f t="shared" si="50"/>
        <v>0</v>
      </c>
      <c r="BZ18" s="301" t="b">
        <f t="shared" si="51"/>
        <v>0</v>
      </c>
      <c r="CA18" s="301" t="b">
        <f t="shared" si="52"/>
        <v>0</v>
      </c>
    </row>
    <row r="19" spans="1:79">
      <c r="A19" s="36"/>
      <c r="B19" s="217"/>
      <c r="C19" s="230"/>
      <c r="D19" s="230"/>
      <c r="E19" s="223" t="s">
        <v>88</v>
      </c>
      <c r="F19" s="223">
        <v>12</v>
      </c>
      <c r="G19" s="224"/>
      <c r="H19" s="225"/>
      <c r="I19" s="306">
        <f t="shared" si="0"/>
        <v>0</v>
      </c>
      <c r="J19" s="306" t="str">
        <f t="shared" si="1"/>
        <v/>
      </c>
      <c r="K19" s="306" t="str">
        <f t="shared" si="2"/>
        <v/>
      </c>
      <c r="L19" s="226"/>
      <c r="M19" s="227"/>
      <c r="N19" s="227"/>
      <c r="O19" s="19">
        <f t="shared" si="53"/>
        <v>0</v>
      </c>
      <c r="P19" s="14">
        <f t="shared" si="14"/>
        <v>0</v>
      </c>
      <c r="Q19" s="15">
        <f t="shared" si="15"/>
        <v>0</v>
      </c>
      <c r="R19" s="15">
        <f t="shared" si="16"/>
        <v>0</v>
      </c>
      <c r="S19" s="15">
        <f t="shared" si="17"/>
        <v>0</v>
      </c>
      <c r="T19" s="15">
        <f t="shared" si="18"/>
        <v>0</v>
      </c>
      <c r="U19" s="142">
        <f t="shared" si="19"/>
        <v>0</v>
      </c>
      <c r="V19" s="15">
        <f t="shared" si="54"/>
        <v>0</v>
      </c>
      <c r="W19" s="142">
        <f t="shared" si="20"/>
        <v>0</v>
      </c>
      <c r="X19" s="15">
        <f t="shared" si="21"/>
        <v>0</v>
      </c>
      <c r="Y19" s="15">
        <f t="shared" si="22"/>
        <v>0</v>
      </c>
      <c r="Z19" s="16">
        <f t="shared" si="55"/>
        <v>0</v>
      </c>
      <c r="AA19" s="17">
        <f t="shared" si="56"/>
        <v>0</v>
      </c>
      <c r="AD19" s="159">
        <f t="shared" si="3"/>
        <v>0</v>
      </c>
      <c r="AE19" s="159">
        <f t="shared" si="4"/>
        <v>0</v>
      </c>
      <c r="AG19" s="157">
        <f t="shared" si="23"/>
        <v>0</v>
      </c>
      <c r="AI19" s="159">
        <f t="shared" si="5"/>
        <v>0</v>
      </c>
      <c r="AJ19" s="159">
        <f t="shared" si="6"/>
        <v>0</v>
      </c>
      <c r="AK19" s="231">
        <f t="shared" si="24"/>
        <v>0</v>
      </c>
      <c r="AL19" s="231">
        <f t="shared" si="25"/>
        <v>0</v>
      </c>
      <c r="AM19" s="231">
        <f t="shared" si="26"/>
        <v>0</v>
      </c>
      <c r="AN19" s="194">
        <f t="shared" si="27"/>
        <v>0</v>
      </c>
      <c r="AO19" s="405">
        <f t="shared" si="28"/>
        <v>0</v>
      </c>
      <c r="AP19" s="406">
        <f t="shared" si="29"/>
        <v>0</v>
      </c>
      <c r="AQ19" s="407"/>
      <c r="AR19" s="411">
        <f t="shared" si="30"/>
        <v>0</v>
      </c>
      <c r="AS19" s="408">
        <f t="shared" si="31"/>
        <v>0</v>
      </c>
      <c r="AT19" s="409"/>
      <c r="AU19" s="414">
        <f t="shared" si="32"/>
        <v>0</v>
      </c>
      <c r="AV19" s="406">
        <f t="shared" si="33"/>
        <v>0</v>
      </c>
      <c r="AW19" s="411"/>
      <c r="AX19" s="411">
        <f t="shared" si="34"/>
        <v>0</v>
      </c>
      <c r="AY19" s="412">
        <f t="shared" si="35"/>
        <v>0</v>
      </c>
      <c r="AZ19" s="413"/>
      <c r="BA19" s="411">
        <f t="shared" si="36"/>
        <v>0</v>
      </c>
      <c r="BB19" s="406">
        <f t="shared" si="37"/>
        <v>0</v>
      </c>
      <c r="BC19" s="303">
        <f t="shared" si="38"/>
        <v>0</v>
      </c>
      <c r="BD19" s="210">
        <f t="shared" si="39"/>
        <v>0</v>
      </c>
      <c r="BE19" s="200">
        <f t="shared" si="7"/>
        <v>0</v>
      </c>
      <c r="BF19" s="200">
        <f t="shared" si="8"/>
        <v>0</v>
      </c>
      <c r="BG19" s="200">
        <f t="shared" si="9"/>
        <v>0</v>
      </c>
      <c r="BH19" s="211">
        <f t="shared" si="10"/>
        <v>0</v>
      </c>
      <c r="BI19" s="210" t="str">
        <f t="shared" si="11"/>
        <v xml:space="preserve"> </v>
      </c>
      <c r="BJ19" s="200" t="str">
        <f t="shared" si="12"/>
        <v xml:space="preserve"> </v>
      </c>
      <c r="BK19" s="200">
        <f t="shared" si="13"/>
        <v>0</v>
      </c>
      <c r="BL19" s="200"/>
      <c r="BM19" s="213">
        <f t="shared" si="40"/>
        <v>0</v>
      </c>
      <c r="BO19" s="195" t="str">
        <f t="shared" si="41"/>
        <v/>
      </c>
      <c r="BP19" s="195" t="str">
        <f t="shared" si="42"/>
        <v/>
      </c>
      <c r="BQ19" s="195">
        <f t="shared" si="43"/>
        <v>1</v>
      </c>
      <c r="BR19" s="215">
        <f t="shared" si="44"/>
        <v>1</v>
      </c>
      <c r="BS19" s="195" t="str">
        <f t="shared" si="45"/>
        <v>OK</v>
      </c>
      <c r="BU19" s="301">
        <f t="shared" si="46"/>
        <v>0</v>
      </c>
      <c r="BV19" s="301" t="str">
        <f t="shared" si="47"/>
        <v xml:space="preserve"> </v>
      </c>
      <c r="BW19" s="301" t="str">
        <f t="shared" si="48"/>
        <v xml:space="preserve"> </v>
      </c>
      <c r="BX19" s="242">
        <f t="shared" si="49"/>
        <v>0</v>
      </c>
      <c r="BY19" s="301">
        <f t="shared" si="50"/>
        <v>0</v>
      </c>
      <c r="BZ19" s="301" t="b">
        <f t="shared" si="51"/>
        <v>0</v>
      </c>
      <c r="CA19" s="301" t="b">
        <f t="shared" si="52"/>
        <v>0</v>
      </c>
    </row>
    <row r="20" spans="1:79">
      <c r="A20" s="35"/>
      <c r="B20" s="216"/>
      <c r="C20" s="229"/>
      <c r="D20" s="229"/>
      <c r="E20" s="228" t="s">
        <v>88</v>
      </c>
      <c r="F20" s="228">
        <v>12</v>
      </c>
      <c r="G20" s="219"/>
      <c r="H20" s="220"/>
      <c r="I20" s="305">
        <f t="shared" si="0"/>
        <v>0</v>
      </c>
      <c r="J20" s="305" t="str">
        <f t="shared" si="1"/>
        <v/>
      </c>
      <c r="K20" s="305" t="str">
        <f t="shared" si="2"/>
        <v/>
      </c>
      <c r="L20" s="221"/>
      <c r="M20" s="222"/>
      <c r="N20" s="222"/>
      <c r="O20" s="19">
        <f t="shared" si="53"/>
        <v>0</v>
      </c>
      <c r="P20" s="14">
        <f t="shared" si="14"/>
        <v>0</v>
      </c>
      <c r="Q20" s="15">
        <f t="shared" si="15"/>
        <v>0</v>
      </c>
      <c r="R20" s="15">
        <f t="shared" si="16"/>
        <v>0</v>
      </c>
      <c r="S20" s="15">
        <f t="shared" si="17"/>
        <v>0</v>
      </c>
      <c r="T20" s="15">
        <f t="shared" si="18"/>
        <v>0</v>
      </c>
      <c r="U20" s="142">
        <f t="shared" si="19"/>
        <v>0</v>
      </c>
      <c r="V20" s="15">
        <f t="shared" si="54"/>
        <v>0</v>
      </c>
      <c r="W20" s="142">
        <f t="shared" si="20"/>
        <v>0</v>
      </c>
      <c r="X20" s="15">
        <f t="shared" si="21"/>
        <v>0</v>
      </c>
      <c r="Y20" s="15">
        <f t="shared" si="22"/>
        <v>0</v>
      </c>
      <c r="Z20" s="16">
        <f t="shared" si="55"/>
        <v>0</v>
      </c>
      <c r="AA20" s="17">
        <f t="shared" si="56"/>
        <v>0</v>
      </c>
      <c r="AD20" s="159">
        <f t="shared" si="3"/>
        <v>0</v>
      </c>
      <c r="AE20" s="159">
        <f t="shared" si="4"/>
        <v>0</v>
      </c>
      <c r="AG20" s="157">
        <f t="shared" si="23"/>
        <v>0</v>
      </c>
      <c r="AI20" s="159">
        <f t="shared" si="5"/>
        <v>0</v>
      </c>
      <c r="AJ20" s="159">
        <f t="shared" si="6"/>
        <v>0</v>
      </c>
      <c r="AK20" s="231">
        <f t="shared" si="24"/>
        <v>0</v>
      </c>
      <c r="AL20" s="231">
        <f t="shared" si="25"/>
        <v>0</v>
      </c>
      <c r="AM20" s="231">
        <f t="shared" si="26"/>
        <v>0</v>
      </c>
      <c r="AN20" s="194">
        <f t="shared" si="27"/>
        <v>0</v>
      </c>
      <c r="AO20" s="405">
        <f t="shared" si="28"/>
        <v>0</v>
      </c>
      <c r="AP20" s="406">
        <f t="shared" si="29"/>
        <v>0</v>
      </c>
      <c r="AQ20" s="407"/>
      <c r="AR20" s="411">
        <f t="shared" si="30"/>
        <v>0</v>
      </c>
      <c r="AS20" s="408">
        <f t="shared" si="31"/>
        <v>0</v>
      </c>
      <c r="AT20" s="409"/>
      <c r="AU20" s="414">
        <f t="shared" si="32"/>
        <v>0</v>
      </c>
      <c r="AV20" s="406">
        <f t="shared" si="33"/>
        <v>0</v>
      </c>
      <c r="AW20" s="411"/>
      <c r="AX20" s="411">
        <f t="shared" si="34"/>
        <v>0</v>
      </c>
      <c r="AY20" s="412">
        <f t="shared" si="35"/>
        <v>0</v>
      </c>
      <c r="AZ20" s="413"/>
      <c r="BA20" s="411">
        <f t="shared" si="36"/>
        <v>0</v>
      </c>
      <c r="BB20" s="406">
        <f t="shared" si="37"/>
        <v>0</v>
      </c>
      <c r="BC20" s="303">
        <f t="shared" si="38"/>
        <v>0</v>
      </c>
      <c r="BD20" s="210">
        <f t="shared" si="39"/>
        <v>0</v>
      </c>
      <c r="BE20" s="200">
        <f t="shared" si="7"/>
        <v>0</v>
      </c>
      <c r="BF20" s="200">
        <f t="shared" si="8"/>
        <v>0</v>
      </c>
      <c r="BG20" s="200">
        <f t="shared" si="9"/>
        <v>0</v>
      </c>
      <c r="BH20" s="211">
        <f t="shared" si="10"/>
        <v>0</v>
      </c>
      <c r="BI20" s="210" t="str">
        <f t="shared" si="11"/>
        <v xml:space="preserve"> </v>
      </c>
      <c r="BJ20" s="200" t="str">
        <f t="shared" si="12"/>
        <v xml:space="preserve"> </v>
      </c>
      <c r="BK20" s="200">
        <f t="shared" si="13"/>
        <v>0</v>
      </c>
      <c r="BL20" s="200"/>
      <c r="BM20" s="213">
        <f t="shared" si="40"/>
        <v>0</v>
      </c>
      <c r="BO20" s="195" t="str">
        <f t="shared" si="41"/>
        <v/>
      </c>
      <c r="BP20" s="195" t="str">
        <f t="shared" si="42"/>
        <v/>
      </c>
      <c r="BQ20" s="195">
        <f t="shared" si="43"/>
        <v>1</v>
      </c>
      <c r="BR20" s="215">
        <f t="shared" si="44"/>
        <v>1</v>
      </c>
      <c r="BS20" s="195" t="str">
        <f t="shared" si="45"/>
        <v>OK</v>
      </c>
      <c r="BU20" s="301">
        <f t="shared" si="46"/>
        <v>0</v>
      </c>
      <c r="BV20" s="301" t="str">
        <f t="shared" si="47"/>
        <v xml:space="preserve"> </v>
      </c>
      <c r="BW20" s="301" t="str">
        <f t="shared" si="48"/>
        <v xml:space="preserve"> </v>
      </c>
      <c r="BX20" s="242">
        <f t="shared" si="49"/>
        <v>0</v>
      </c>
      <c r="BY20" s="301">
        <f t="shared" si="50"/>
        <v>0</v>
      </c>
      <c r="BZ20" s="301" t="b">
        <f t="shared" si="51"/>
        <v>0</v>
      </c>
      <c r="CA20" s="301" t="b">
        <f t="shared" si="52"/>
        <v>0</v>
      </c>
    </row>
    <row r="21" spans="1:79">
      <c r="A21" s="18"/>
      <c r="B21" s="217"/>
      <c r="C21" s="230"/>
      <c r="D21" s="230"/>
      <c r="E21" s="223" t="s">
        <v>88</v>
      </c>
      <c r="F21" s="223">
        <v>12</v>
      </c>
      <c r="G21" s="224"/>
      <c r="H21" s="225"/>
      <c r="I21" s="306">
        <f t="shared" si="0"/>
        <v>0</v>
      </c>
      <c r="J21" s="306" t="str">
        <f t="shared" si="1"/>
        <v/>
      </c>
      <c r="K21" s="306" t="str">
        <f t="shared" si="2"/>
        <v/>
      </c>
      <c r="L21" s="226"/>
      <c r="M21" s="227"/>
      <c r="N21" s="227"/>
      <c r="O21" s="19">
        <f t="shared" si="53"/>
        <v>0</v>
      </c>
      <c r="P21" s="14">
        <f t="shared" si="14"/>
        <v>0</v>
      </c>
      <c r="Q21" s="15">
        <f t="shared" si="15"/>
        <v>0</v>
      </c>
      <c r="R21" s="15">
        <f t="shared" si="16"/>
        <v>0</v>
      </c>
      <c r="S21" s="15">
        <f t="shared" si="17"/>
        <v>0</v>
      </c>
      <c r="T21" s="15">
        <f t="shared" si="18"/>
        <v>0</v>
      </c>
      <c r="U21" s="142">
        <f t="shared" si="19"/>
        <v>0</v>
      </c>
      <c r="V21" s="15">
        <f t="shared" si="54"/>
        <v>0</v>
      </c>
      <c r="W21" s="142">
        <f t="shared" si="20"/>
        <v>0</v>
      </c>
      <c r="X21" s="15">
        <f t="shared" si="21"/>
        <v>0</v>
      </c>
      <c r="Y21" s="15">
        <f t="shared" si="22"/>
        <v>0</v>
      </c>
      <c r="Z21" s="16">
        <f t="shared" si="55"/>
        <v>0</v>
      </c>
      <c r="AA21" s="17">
        <f t="shared" si="56"/>
        <v>0</v>
      </c>
      <c r="AD21" s="159">
        <f t="shared" si="3"/>
        <v>0</v>
      </c>
      <c r="AE21" s="159">
        <f t="shared" si="4"/>
        <v>0</v>
      </c>
      <c r="AG21" s="157">
        <f t="shared" si="23"/>
        <v>0</v>
      </c>
      <c r="AI21" s="159">
        <f t="shared" si="5"/>
        <v>0</v>
      </c>
      <c r="AJ21" s="159">
        <f t="shared" si="6"/>
        <v>0</v>
      </c>
      <c r="AK21" s="231">
        <f t="shared" si="24"/>
        <v>0</v>
      </c>
      <c r="AL21" s="231">
        <f t="shared" si="25"/>
        <v>0</v>
      </c>
      <c r="AM21" s="231">
        <f t="shared" si="26"/>
        <v>0</v>
      </c>
      <c r="AN21" s="194">
        <f t="shared" si="27"/>
        <v>0</v>
      </c>
      <c r="AO21" s="405">
        <f t="shared" si="28"/>
        <v>0</v>
      </c>
      <c r="AP21" s="406">
        <f t="shared" si="29"/>
        <v>0</v>
      </c>
      <c r="AQ21" s="407"/>
      <c r="AR21" s="411">
        <f t="shared" si="30"/>
        <v>0</v>
      </c>
      <c r="AS21" s="408">
        <f t="shared" si="31"/>
        <v>0</v>
      </c>
      <c r="AT21" s="409"/>
      <c r="AU21" s="414">
        <f t="shared" si="32"/>
        <v>0</v>
      </c>
      <c r="AV21" s="406">
        <f t="shared" si="33"/>
        <v>0</v>
      </c>
      <c r="AW21" s="411"/>
      <c r="AX21" s="411">
        <f t="shared" si="34"/>
        <v>0</v>
      </c>
      <c r="AY21" s="412">
        <f t="shared" si="35"/>
        <v>0</v>
      </c>
      <c r="AZ21" s="413"/>
      <c r="BA21" s="411">
        <f t="shared" si="36"/>
        <v>0</v>
      </c>
      <c r="BB21" s="406">
        <f t="shared" si="37"/>
        <v>0</v>
      </c>
      <c r="BC21" s="303">
        <f t="shared" si="38"/>
        <v>0</v>
      </c>
      <c r="BD21" s="210">
        <f t="shared" si="39"/>
        <v>0</v>
      </c>
      <c r="BE21" s="200">
        <f t="shared" si="7"/>
        <v>0</v>
      </c>
      <c r="BF21" s="200">
        <f t="shared" si="8"/>
        <v>0</v>
      </c>
      <c r="BG21" s="200">
        <f t="shared" si="9"/>
        <v>0</v>
      </c>
      <c r="BH21" s="211">
        <f t="shared" si="10"/>
        <v>0</v>
      </c>
      <c r="BI21" s="210" t="str">
        <f t="shared" si="11"/>
        <v xml:space="preserve"> </v>
      </c>
      <c r="BJ21" s="200" t="str">
        <f t="shared" si="12"/>
        <v xml:space="preserve"> </v>
      </c>
      <c r="BK21" s="200">
        <f t="shared" si="13"/>
        <v>0</v>
      </c>
      <c r="BL21" s="200"/>
      <c r="BM21" s="213">
        <f t="shared" si="40"/>
        <v>0</v>
      </c>
      <c r="BO21" s="195" t="str">
        <f t="shared" si="41"/>
        <v/>
      </c>
      <c r="BP21" s="195" t="str">
        <f t="shared" si="42"/>
        <v/>
      </c>
      <c r="BQ21" s="195">
        <f t="shared" si="43"/>
        <v>1</v>
      </c>
      <c r="BR21" s="215">
        <f t="shared" si="44"/>
        <v>1</v>
      </c>
      <c r="BS21" s="195" t="str">
        <f t="shared" si="45"/>
        <v>OK</v>
      </c>
      <c r="BU21" s="301">
        <f t="shared" si="46"/>
        <v>0</v>
      </c>
      <c r="BV21" s="301" t="str">
        <f t="shared" si="47"/>
        <v xml:space="preserve"> </v>
      </c>
      <c r="BW21" s="301" t="str">
        <f t="shared" si="48"/>
        <v xml:space="preserve"> </v>
      </c>
      <c r="BX21" s="242">
        <f t="shared" si="49"/>
        <v>0</v>
      </c>
      <c r="BY21" s="301">
        <f t="shared" si="50"/>
        <v>0</v>
      </c>
      <c r="BZ21" s="301" t="b">
        <f t="shared" si="51"/>
        <v>0</v>
      </c>
      <c r="CA21" s="301" t="b">
        <f t="shared" si="52"/>
        <v>0</v>
      </c>
    </row>
    <row r="22" spans="1:79">
      <c r="A22" s="13"/>
      <c r="B22" s="216"/>
      <c r="C22" s="229"/>
      <c r="D22" s="229"/>
      <c r="E22" s="228" t="s">
        <v>88</v>
      </c>
      <c r="F22" s="228">
        <v>12</v>
      </c>
      <c r="G22" s="219"/>
      <c r="H22" s="220"/>
      <c r="I22" s="305">
        <f t="shared" si="0"/>
        <v>0</v>
      </c>
      <c r="J22" s="305" t="str">
        <f t="shared" si="1"/>
        <v/>
      </c>
      <c r="K22" s="305" t="str">
        <f t="shared" si="2"/>
        <v/>
      </c>
      <c r="L22" s="221"/>
      <c r="M22" s="222"/>
      <c r="N22" s="222"/>
      <c r="O22" s="19">
        <f t="shared" si="53"/>
        <v>0</v>
      </c>
      <c r="P22" s="14">
        <f t="shared" si="14"/>
        <v>0</v>
      </c>
      <c r="Q22" s="15">
        <f t="shared" si="15"/>
        <v>0</v>
      </c>
      <c r="R22" s="15">
        <f t="shared" si="16"/>
        <v>0</v>
      </c>
      <c r="S22" s="15">
        <f t="shared" si="17"/>
        <v>0</v>
      </c>
      <c r="T22" s="15">
        <f t="shared" si="18"/>
        <v>0</v>
      </c>
      <c r="U22" s="142">
        <f t="shared" si="19"/>
        <v>0</v>
      </c>
      <c r="V22" s="15">
        <f t="shared" si="54"/>
        <v>0</v>
      </c>
      <c r="W22" s="142">
        <f t="shared" si="20"/>
        <v>0</v>
      </c>
      <c r="X22" s="15">
        <f t="shared" si="21"/>
        <v>0</v>
      </c>
      <c r="Y22" s="15">
        <f t="shared" si="22"/>
        <v>0</v>
      </c>
      <c r="Z22" s="16">
        <f t="shared" si="55"/>
        <v>0</v>
      </c>
      <c r="AA22" s="17">
        <f t="shared" si="56"/>
        <v>0</v>
      </c>
      <c r="AD22" s="159">
        <f t="shared" si="3"/>
        <v>0</v>
      </c>
      <c r="AE22" s="159">
        <f t="shared" si="4"/>
        <v>0</v>
      </c>
      <c r="AG22" s="157">
        <f t="shared" si="23"/>
        <v>0</v>
      </c>
      <c r="AI22" s="159">
        <f t="shared" si="5"/>
        <v>0</v>
      </c>
      <c r="AJ22" s="159">
        <f t="shared" si="6"/>
        <v>0</v>
      </c>
      <c r="AK22" s="231">
        <f t="shared" si="24"/>
        <v>0</v>
      </c>
      <c r="AL22" s="231">
        <f t="shared" si="25"/>
        <v>0</v>
      </c>
      <c r="AM22" s="231">
        <f t="shared" si="26"/>
        <v>0</v>
      </c>
      <c r="AN22" s="194">
        <f t="shared" si="27"/>
        <v>0</v>
      </c>
      <c r="AO22" s="405">
        <f t="shared" si="28"/>
        <v>0</v>
      </c>
      <c r="AP22" s="406">
        <f t="shared" si="29"/>
        <v>0</v>
      </c>
      <c r="AQ22" s="407"/>
      <c r="AR22" s="411">
        <f t="shared" si="30"/>
        <v>0</v>
      </c>
      <c r="AS22" s="408">
        <f t="shared" si="31"/>
        <v>0</v>
      </c>
      <c r="AT22" s="409"/>
      <c r="AU22" s="414">
        <f t="shared" si="32"/>
        <v>0</v>
      </c>
      <c r="AV22" s="406">
        <f t="shared" si="33"/>
        <v>0</v>
      </c>
      <c r="AW22" s="411"/>
      <c r="AX22" s="411">
        <f t="shared" si="34"/>
        <v>0</v>
      </c>
      <c r="AY22" s="412">
        <f t="shared" si="35"/>
        <v>0</v>
      </c>
      <c r="AZ22" s="413"/>
      <c r="BA22" s="411">
        <f t="shared" si="36"/>
        <v>0</v>
      </c>
      <c r="BB22" s="406">
        <f t="shared" si="37"/>
        <v>0</v>
      </c>
      <c r="BC22" s="303">
        <f t="shared" si="38"/>
        <v>0</v>
      </c>
      <c r="BD22" s="210">
        <f t="shared" si="39"/>
        <v>0</v>
      </c>
      <c r="BE22" s="200">
        <f t="shared" si="7"/>
        <v>0</v>
      </c>
      <c r="BF22" s="200">
        <f t="shared" si="8"/>
        <v>0</v>
      </c>
      <c r="BG22" s="200">
        <f t="shared" si="9"/>
        <v>0</v>
      </c>
      <c r="BH22" s="211">
        <f t="shared" si="10"/>
        <v>0</v>
      </c>
      <c r="BI22" s="210" t="str">
        <f t="shared" si="11"/>
        <v xml:space="preserve"> </v>
      </c>
      <c r="BJ22" s="200" t="str">
        <f t="shared" si="12"/>
        <v xml:space="preserve"> </v>
      </c>
      <c r="BK22" s="200">
        <f t="shared" si="13"/>
        <v>0</v>
      </c>
      <c r="BL22" s="200"/>
      <c r="BM22" s="213">
        <f t="shared" si="40"/>
        <v>0</v>
      </c>
      <c r="BO22" s="195" t="str">
        <f t="shared" si="41"/>
        <v/>
      </c>
      <c r="BP22" s="195" t="str">
        <f t="shared" si="42"/>
        <v/>
      </c>
      <c r="BQ22" s="195">
        <f t="shared" si="43"/>
        <v>1</v>
      </c>
      <c r="BR22" s="215">
        <f t="shared" si="44"/>
        <v>1</v>
      </c>
      <c r="BS22" s="195" t="str">
        <f t="shared" si="45"/>
        <v>OK</v>
      </c>
      <c r="BU22" s="301">
        <f t="shared" si="46"/>
        <v>0</v>
      </c>
      <c r="BV22" s="301" t="str">
        <f t="shared" si="47"/>
        <v xml:space="preserve"> </v>
      </c>
      <c r="BW22" s="301" t="str">
        <f t="shared" si="48"/>
        <v xml:space="preserve"> </v>
      </c>
      <c r="BX22" s="242">
        <f t="shared" si="49"/>
        <v>0</v>
      </c>
      <c r="BY22" s="301">
        <f t="shared" si="50"/>
        <v>0</v>
      </c>
      <c r="BZ22" s="301" t="b">
        <f t="shared" si="51"/>
        <v>0</v>
      </c>
      <c r="CA22" s="301" t="b">
        <f t="shared" si="52"/>
        <v>0</v>
      </c>
    </row>
    <row r="23" spans="1:79">
      <c r="A23" s="18"/>
      <c r="B23" s="217"/>
      <c r="C23" s="230"/>
      <c r="D23" s="230"/>
      <c r="E23" s="223" t="s">
        <v>88</v>
      </c>
      <c r="F23" s="223">
        <v>12</v>
      </c>
      <c r="G23" s="224"/>
      <c r="H23" s="225"/>
      <c r="I23" s="306">
        <f t="shared" si="0"/>
        <v>0</v>
      </c>
      <c r="J23" s="306" t="str">
        <f t="shared" si="1"/>
        <v/>
      </c>
      <c r="K23" s="306" t="str">
        <f t="shared" si="2"/>
        <v/>
      </c>
      <c r="L23" s="226"/>
      <c r="M23" s="227"/>
      <c r="N23" s="227"/>
      <c r="O23" s="19">
        <f t="shared" si="53"/>
        <v>0</v>
      </c>
      <c r="P23" s="14">
        <f t="shared" si="14"/>
        <v>0</v>
      </c>
      <c r="Q23" s="15">
        <f t="shared" si="15"/>
        <v>0</v>
      </c>
      <c r="R23" s="15">
        <f t="shared" si="16"/>
        <v>0</v>
      </c>
      <c r="S23" s="15">
        <f t="shared" si="17"/>
        <v>0</v>
      </c>
      <c r="T23" s="15">
        <f t="shared" si="18"/>
        <v>0</v>
      </c>
      <c r="U23" s="142">
        <f t="shared" si="19"/>
        <v>0</v>
      </c>
      <c r="V23" s="15">
        <f t="shared" si="54"/>
        <v>0</v>
      </c>
      <c r="W23" s="142">
        <f t="shared" si="20"/>
        <v>0</v>
      </c>
      <c r="X23" s="15">
        <f t="shared" si="21"/>
        <v>0</v>
      </c>
      <c r="Y23" s="15">
        <f t="shared" si="22"/>
        <v>0</v>
      </c>
      <c r="Z23" s="16">
        <f t="shared" si="55"/>
        <v>0</v>
      </c>
      <c r="AA23" s="17">
        <f t="shared" si="56"/>
        <v>0</v>
      </c>
      <c r="AD23" s="159">
        <f t="shared" si="3"/>
        <v>0</v>
      </c>
      <c r="AE23" s="159">
        <f t="shared" si="4"/>
        <v>0</v>
      </c>
      <c r="AG23" s="157">
        <f t="shared" si="23"/>
        <v>0</v>
      </c>
      <c r="AI23" s="159">
        <f t="shared" si="5"/>
        <v>0</v>
      </c>
      <c r="AJ23" s="159">
        <f t="shared" si="6"/>
        <v>0</v>
      </c>
      <c r="AK23" s="231">
        <f t="shared" si="24"/>
        <v>0</v>
      </c>
      <c r="AL23" s="231">
        <f t="shared" si="25"/>
        <v>0</v>
      </c>
      <c r="AM23" s="231">
        <f t="shared" si="26"/>
        <v>0</v>
      </c>
      <c r="AN23" s="194">
        <f t="shared" si="27"/>
        <v>0</v>
      </c>
      <c r="AO23" s="405">
        <f t="shared" si="28"/>
        <v>0</v>
      </c>
      <c r="AP23" s="406">
        <f t="shared" si="29"/>
        <v>0</v>
      </c>
      <c r="AQ23" s="407"/>
      <c r="AR23" s="411">
        <f t="shared" si="30"/>
        <v>0</v>
      </c>
      <c r="AS23" s="408">
        <f t="shared" si="31"/>
        <v>0</v>
      </c>
      <c r="AT23" s="409"/>
      <c r="AU23" s="414">
        <f t="shared" si="32"/>
        <v>0</v>
      </c>
      <c r="AV23" s="406">
        <f t="shared" si="33"/>
        <v>0</v>
      </c>
      <c r="AW23" s="411"/>
      <c r="AX23" s="411">
        <f t="shared" si="34"/>
        <v>0</v>
      </c>
      <c r="AY23" s="412">
        <f t="shared" si="35"/>
        <v>0</v>
      </c>
      <c r="AZ23" s="413"/>
      <c r="BA23" s="411">
        <f t="shared" si="36"/>
        <v>0</v>
      </c>
      <c r="BB23" s="406">
        <f t="shared" si="37"/>
        <v>0</v>
      </c>
      <c r="BC23" s="303">
        <f t="shared" si="38"/>
        <v>0</v>
      </c>
      <c r="BD23" s="210">
        <f t="shared" si="39"/>
        <v>0</v>
      </c>
      <c r="BE23" s="200">
        <f t="shared" si="7"/>
        <v>0</v>
      </c>
      <c r="BF23" s="200">
        <f t="shared" si="8"/>
        <v>0</v>
      </c>
      <c r="BG23" s="200">
        <f t="shared" si="9"/>
        <v>0</v>
      </c>
      <c r="BH23" s="211">
        <f t="shared" si="10"/>
        <v>0</v>
      </c>
      <c r="BI23" s="210" t="str">
        <f t="shared" si="11"/>
        <v xml:space="preserve"> </v>
      </c>
      <c r="BJ23" s="200" t="str">
        <f t="shared" si="12"/>
        <v xml:space="preserve"> </v>
      </c>
      <c r="BK23" s="200">
        <f t="shared" si="13"/>
        <v>0</v>
      </c>
      <c r="BL23" s="200"/>
      <c r="BM23" s="213">
        <f t="shared" si="40"/>
        <v>0</v>
      </c>
      <c r="BO23" s="195" t="str">
        <f t="shared" si="41"/>
        <v/>
      </c>
      <c r="BP23" s="195" t="str">
        <f t="shared" si="42"/>
        <v/>
      </c>
      <c r="BQ23" s="195">
        <f t="shared" si="43"/>
        <v>1</v>
      </c>
      <c r="BR23" s="215">
        <f t="shared" si="44"/>
        <v>1</v>
      </c>
      <c r="BS23" s="195" t="str">
        <f t="shared" si="45"/>
        <v>OK</v>
      </c>
      <c r="BU23" s="301">
        <f t="shared" si="46"/>
        <v>0</v>
      </c>
      <c r="BV23" s="301" t="str">
        <f t="shared" si="47"/>
        <v xml:space="preserve"> </v>
      </c>
      <c r="BW23" s="301" t="str">
        <f t="shared" si="48"/>
        <v xml:space="preserve"> </v>
      </c>
      <c r="BX23" s="242">
        <f t="shared" si="49"/>
        <v>0</v>
      </c>
      <c r="BY23" s="301">
        <f t="shared" si="50"/>
        <v>0</v>
      </c>
      <c r="BZ23" s="301" t="b">
        <f t="shared" si="51"/>
        <v>0</v>
      </c>
      <c r="CA23" s="301" t="b">
        <f t="shared" si="52"/>
        <v>0</v>
      </c>
    </row>
    <row r="24" spans="1:79">
      <c r="A24" s="13"/>
      <c r="B24" s="216"/>
      <c r="C24" s="229"/>
      <c r="D24" s="229"/>
      <c r="E24" s="228" t="s">
        <v>88</v>
      </c>
      <c r="F24" s="228">
        <v>12</v>
      </c>
      <c r="G24" s="219"/>
      <c r="H24" s="220"/>
      <c r="I24" s="305">
        <f t="shared" si="0"/>
        <v>0</v>
      </c>
      <c r="J24" s="305" t="str">
        <f t="shared" si="1"/>
        <v/>
      </c>
      <c r="K24" s="305" t="str">
        <f t="shared" si="2"/>
        <v/>
      </c>
      <c r="L24" s="221"/>
      <c r="M24" s="222"/>
      <c r="N24" s="222"/>
      <c r="O24" s="19">
        <f t="shared" si="53"/>
        <v>0</v>
      </c>
      <c r="P24" s="14">
        <f t="shared" si="14"/>
        <v>0</v>
      </c>
      <c r="Q24" s="15">
        <f t="shared" si="15"/>
        <v>0</v>
      </c>
      <c r="R24" s="15">
        <f t="shared" si="16"/>
        <v>0</v>
      </c>
      <c r="S24" s="15">
        <f t="shared" si="17"/>
        <v>0</v>
      </c>
      <c r="T24" s="15">
        <f t="shared" si="18"/>
        <v>0</v>
      </c>
      <c r="U24" s="142">
        <f t="shared" si="19"/>
        <v>0</v>
      </c>
      <c r="V24" s="15">
        <f t="shared" si="54"/>
        <v>0</v>
      </c>
      <c r="W24" s="142">
        <f t="shared" si="20"/>
        <v>0</v>
      </c>
      <c r="X24" s="15">
        <f t="shared" si="21"/>
        <v>0</v>
      </c>
      <c r="Y24" s="15">
        <f t="shared" si="22"/>
        <v>0</v>
      </c>
      <c r="Z24" s="16">
        <f t="shared" si="55"/>
        <v>0</v>
      </c>
      <c r="AA24" s="17">
        <f t="shared" si="56"/>
        <v>0</v>
      </c>
      <c r="AD24" s="159">
        <f t="shared" si="3"/>
        <v>0</v>
      </c>
      <c r="AE24" s="159">
        <f t="shared" si="4"/>
        <v>0</v>
      </c>
      <c r="AG24" s="157">
        <f t="shared" si="23"/>
        <v>0</v>
      </c>
      <c r="AI24" s="159">
        <f t="shared" si="5"/>
        <v>0</v>
      </c>
      <c r="AJ24" s="159">
        <f t="shared" si="6"/>
        <v>0</v>
      </c>
      <c r="AK24" s="231">
        <f t="shared" si="24"/>
        <v>0</v>
      </c>
      <c r="AL24" s="231">
        <f t="shared" si="25"/>
        <v>0</v>
      </c>
      <c r="AM24" s="231">
        <f t="shared" si="26"/>
        <v>0</v>
      </c>
      <c r="AN24" s="194">
        <f t="shared" si="27"/>
        <v>0</v>
      </c>
      <c r="AO24" s="405">
        <f t="shared" si="28"/>
        <v>0</v>
      </c>
      <c r="AP24" s="406">
        <f t="shared" si="29"/>
        <v>0</v>
      </c>
      <c r="AQ24" s="407"/>
      <c r="AR24" s="411">
        <f t="shared" si="30"/>
        <v>0</v>
      </c>
      <c r="AS24" s="408">
        <f t="shared" si="31"/>
        <v>0</v>
      </c>
      <c r="AT24" s="409"/>
      <c r="AU24" s="414">
        <f t="shared" si="32"/>
        <v>0</v>
      </c>
      <c r="AV24" s="406">
        <f t="shared" si="33"/>
        <v>0</v>
      </c>
      <c r="AW24" s="411"/>
      <c r="AX24" s="411">
        <f t="shared" si="34"/>
        <v>0</v>
      </c>
      <c r="AY24" s="412">
        <f t="shared" si="35"/>
        <v>0</v>
      </c>
      <c r="AZ24" s="413"/>
      <c r="BA24" s="411">
        <f t="shared" si="36"/>
        <v>0</v>
      </c>
      <c r="BB24" s="406">
        <f t="shared" si="37"/>
        <v>0</v>
      </c>
      <c r="BC24" s="303">
        <f t="shared" si="38"/>
        <v>0</v>
      </c>
      <c r="BD24" s="210">
        <f t="shared" si="39"/>
        <v>0</v>
      </c>
      <c r="BE24" s="200">
        <f t="shared" si="7"/>
        <v>0</v>
      </c>
      <c r="BF24" s="200">
        <f t="shared" si="8"/>
        <v>0</v>
      </c>
      <c r="BG24" s="200">
        <f t="shared" si="9"/>
        <v>0</v>
      </c>
      <c r="BH24" s="211">
        <f t="shared" si="10"/>
        <v>0</v>
      </c>
      <c r="BI24" s="210" t="str">
        <f t="shared" si="11"/>
        <v xml:space="preserve"> </v>
      </c>
      <c r="BJ24" s="200" t="str">
        <f t="shared" si="12"/>
        <v xml:space="preserve"> </v>
      </c>
      <c r="BK24" s="200">
        <f t="shared" si="13"/>
        <v>0</v>
      </c>
      <c r="BL24" s="200"/>
      <c r="BM24" s="213">
        <f t="shared" si="40"/>
        <v>0</v>
      </c>
      <c r="BO24" s="195" t="str">
        <f t="shared" si="41"/>
        <v/>
      </c>
      <c r="BP24" s="195" t="str">
        <f t="shared" si="42"/>
        <v/>
      </c>
      <c r="BQ24" s="195">
        <f t="shared" si="43"/>
        <v>1</v>
      </c>
      <c r="BR24" s="215">
        <f t="shared" si="44"/>
        <v>1</v>
      </c>
      <c r="BS24" s="195" t="str">
        <f t="shared" si="45"/>
        <v>OK</v>
      </c>
      <c r="BU24" s="301">
        <f t="shared" si="46"/>
        <v>0</v>
      </c>
      <c r="BV24" s="301" t="str">
        <f t="shared" si="47"/>
        <v xml:space="preserve"> </v>
      </c>
      <c r="BW24" s="301" t="str">
        <f t="shared" si="48"/>
        <v xml:space="preserve"> </v>
      </c>
      <c r="BX24" s="242">
        <f t="shared" si="49"/>
        <v>0</v>
      </c>
      <c r="BY24" s="301">
        <f t="shared" si="50"/>
        <v>0</v>
      </c>
      <c r="BZ24" s="301" t="b">
        <f t="shared" si="51"/>
        <v>0</v>
      </c>
      <c r="CA24" s="301" t="b">
        <f t="shared" si="52"/>
        <v>0</v>
      </c>
    </row>
    <row r="25" spans="1:79">
      <c r="A25" s="18"/>
      <c r="B25" s="217"/>
      <c r="C25" s="230"/>
      <c r="D25" s="230"/>
      <c r="E25" s="223" t="s">
        <v>88</v>
      </c>
      <c r="F25" s="223">
        <v>12</v>
      </c>
      <c r="G25" s="224"/>
      <c r="H25" s="225"/>
      <c r="I25" s="306">
        <f t="shared" si="0"/>
        <v>0</v>
      </c>
      <c r="J25" s="306" t="str">
        <f t="shared" si="1"/>
        <v/>
      </c>
      <c r="K25" s="306" t="str">
        <f t="shared" si="2"/>
        <v/>
      </c>
      <c r="L25" s="226"/>
      <c r="M25" s="227"/>
      <c r="N25" s="227"/>
      <c r="O25" s="19">
        <f t="shared" si="53"/>
        <v>0</v>
      </c>
      <c r="P25" s="14">
        <f t="shared" si="14"/>
        <v>0</v>
      </c>
      <c r="Q25" s="15">
        <f t="shared" si="15"/>
        <v>0</v>
      </c>
      <c r="R25" s="15">
        <f t="shared" si="16"/>
        <v>0</v>
      </c>
      <c r="S25" s="15">
        <f t="shared" si="17"/>
        <v>0</v>
      </c>
      <c r="T25" s="15">
        <f t="shared" si="18"/>
        <v>0</v>
      </c>
      <c r="U25" s="142">
        <f t="shared" si="19"/>
        <v>0</v>
      </c>
      <c r="V25" s="15">
        <f t="shared" si="54"/>
        <v>0</v>
      </c>
      <c r="W25" s="142">
        <f t="shared" si="20"/>
        <v>0</v>
      </c>
      <c r="X25" s="15">
        <f t="shared" si="21"/>
        <v>0</v>
      </c>
      <c r="Y25" s="15">
        <f t="shared" si="22"/>
        <v>0</v>
      </c>
      <c r="Z25" s="16">
        <f t="shared" si="55"/>
        <v>0</v>
      </c>
      <c r="AA25" s="17">
        <f t="shared" si="56"/>
        <v>0</v>
      </c>
      <c r="AD25" s="159">
        <f t="shared" si="3"/>
        <v>0</v>
      </c>
      <c r="AE25" s="159">
        <f t="shared" si="4"/>
        <v>0</v>
      </c>
      <c r="AG25" s="157">
        <f t="shared" si="23"/>
        <v>0</v>
      </c>
      <c r="AI25" s="159">
        <f t="shared" si="5"/>
        <v>0</v>
      </c>
      <c r="AJ25" s="159">
        <f t="shared" si="6"/>
        <v>0</v>
      </c>
      <c r="AK25" s="231">
        <f t="shared" si="24"/>
        <v>0</v>
      </c>
      <c r="AL25" s="231">
        <f t="shared" si="25"/>
        <v>0</v>
      </c>
      <c r="AM25" s="231">
        <f t="shared" si="26"/>
        <v>0</v>
      </c>
      <c r="AN25" s="194">
        <f t="shared" si="27"/>
        <v>0</v>
      </c>
      <c r="AO25" s="405">
        <f t="shared" si="28"/>
        <v>0</v>
      </c>
      <c r="AP25" s="406">
        <f t="shared" si="29"/>
        <v>0</v>
      </c>
      <c r="AQ25" s="407"/>
      <c r="AR25" s="411">
        <f t="shared" si="30"/>
        <v>0</v>
      </c>
      <c r="AS25" s="408">
        <f t="shared" si="31"/>
        <v>0</v>
      </c>
      <c r="AT25" s="409"/>
      <c r="AU25" s="414">
        <f t="shared" si="32"/>
        <v>0</v>
      </c>
      <c r="AV25" s="406">
        <f t="shared" si="33"/>
        <v>0</v>
      </c>
      <c r="AW25" s="411"/>
      <c r="AX25" s="411">
        <f t="shared" si="34"/>
        <v>0</v>
      </c>
      <c r="AY25" s="412">
        <f t="shared" si="35"/>
        <v>0</v>
      </c>
      <c r="AZ25" s="413"/>
      <c r="BA25" s="411">
        <f t="shared" si="36"/>
        <v>0</v>
      </c>
      <c r="BB25" s="406">
        <f t="shared" si="37"/>
        <v>0</v>
      </c>
      <c r="BC25" s="303">
        <f t="shared" si="38"/>
        <v>0</v>
      </c>
      <c r="BD25" s="210">
        <f t="shared" si="39"/>
        <v>0</v>
      </c>
      <c r="BE25" s="200">
        <f t="shared" si="7"/>
        <v>0</v>
      </c>
      <c r="BF25" s="200">
        <f t="shared" si="8"/>
        <v>0</v>
      </c>
      <c r="BG25" s="200">
        <f t="shared" si="9"/>
        <v>0</v>
      </c>
      <c r="BH25" s="211">
        <f t="shared" si="10"/>
        <v>0</v>
      </c>
      <c r="BI25" s="210" t="str">
        <f t="shared" si="11"/>
        <v xml:space="preserve"> </v>
      </c>
      <c r="BJ25" s="200" t="str">
        <f t="shared" si="12"/>
        <v xml:space="preserve"> </v>
      </c>
      <c r="BK25" s="200">
        <f t="shared" si="13"/>
        <v>0</v>
      </c>
      <c r="BL25" s="200"/>
      <c r="BM25" s="213">
        <f t="shared" si="40"/>
        <v>0</v>
      </c>
      <c r="BO25" s="195" t="str">
        <f t="shared" si="41"/>
        <v/>
      </c>
      <c r="BP25" s="195" t="str">
        <f t="shared" si="42"/>
        <v/>
      </c>
      <c r="BQ25" s="195">
        <f t="shared" si="43"/>
        <v>1</v>
      </c>
      <c r="BR25" s="215">
        <f t="shared" si="44"/>
        <v>1</v>
      </c>
      <c r="BS25" s="195" t="str">
        <f t="shared" si="45"/>
        <v>OK</v>
      </c>
      <c r="BU25" s="301">
        <f t="shared" si="46"/>
        <v>0</v>
      </c>
      <c r="BV25" s="301" t="str">
        <f t="shared" si="47"/>
        <v xml:space="preserve"> </v>
      </c>
      <c r="BW25" s="301" t="str">
        <f t="shared" si="48"/>
        <v xml:space="preserve"> </v>
      </c>
      <c r="BX25" s="242">
        <f t="shared" si="49"/>
        <v>0</v>
      </c>
      <c r="BY25" s="301">
        <f t="shared" si="50"/>
        <v>0</v>
      </c>
      <c r="BZ25" s="301" t="b">
        <f t="shared" si="51"/>
        <v>0</v>
      </c>
      <c r="CA25" s="301" t="b">
        <f t="shared" si="52"/>
        <v>0</v>
      </c>
    </row>
    <row r="26" spans="1:79">
      <c r="A26" s="35"/>
      <c r="B26" s="39"/>
      <c r="C26" s="150"/>
      <c r="D26" s="150"/>
      <c r="E26" s="228" t="s">
        <v>88</v>
      </c>
      <c r="F26" s="228">
        <v>12</v>
      </c>
      <c r="G26" s="219"/>
      <c r="H26" s="220"/>
      <c r="I26" s="305">
        <f t="shared" si="0"/>
        <v>0</v>
      </c>
      <c r="J26" s="305" t="str">
        <f t="shared" si="1"/>
        <v/>
      </c>
      <c r="K26" s="305" t="str">
        <f t="shared" si="2"/>
        <v/>
      </c>
      <c r="L26" s="221"/>
      <c r="M26" s="222"/>
      <c r="N26" s="222"/>
      <c r="O26" s="19">
        <f t="shared" si="53"/>
        <v>0</v>
      </c>
      <c r="P26" s="14">
        <f t="shared" si="14"/>
        <v>0</v>
      </c>
      <c r="Q26" s="15">
        <f t="shared" si="15"/>
        <v>0</v>
      </c>
      <c r="R26" s="15">
        <f t="shared" si="16"/>
        <v>0</v>
      </c>
      <c r="S26" s="15">
        <f t="shared" si="17"/>
        <v>0</v>
      </c>
      <c r="T26" s="15">
        <f t="shared" si="18"/>
        <v>0</v>
      </c>
      <c r="U26" s="142">
        <f t="shared" si="19"/>
        <v>0</v>
      </c>
      <c r="V26" s="15">
        <f t="shared" si="54"/>
        <v>0</v>
      </c>
      <c r="W26" s="142">
        <f t="shared" si="20"/>
        <v>0</v>
      </c>
      <c r="X26" s="15">
        <f t="shared" si="21"/>
        <v>0</v>
      </c>
      <c r="Y26" s="15">
        <f t="shared" si="22"/>
        <v>0</v>
      </c>
      <c r="Z26" s="16">
        <f t="shared" si="55"/>
        <v>0</v>
      </c>
      <c r="AA26" s="17">
        <f t="shared" si="56"/>
        <v>0</v>
      </c>
      <c r="AD26" s="159">
        <f t="shared" si="3"/>
        <v>0</v>
      </c>
      <c r="AE26" s="159">
        <f t="shared" si="4"/>
        <v>0</v>
      </c>
      <c r="AG26" s="157">
        <f t="shared" si="23"/>
        <v>0</v>
      </c>
      <c r="AI26" s="159">
        <f t="shared" si="5"/>
        <v>0</v>
      </c>
      <c r="AJ26" s="159">
        <f t="shared" si="6"/>
        <v>0</v>
      </c>
      <c r="AK26" s="231">
        <f t="shared" si="24"/>
        <v>0</v>
      </c>
      <c r="AL26" s="231">
        <f t="shared" si="25"/>
        <v>0</v>
      </c>
      <c r="AM26" s="231">
        <f t="shared" si="26"/>
        <v>0</v>
      </c>
      <c r="AN26" s="194">
        <f t="shared" si="27"/>
        <v>0</v>
      </c>
      <c r="AO26" s="405">
        <f t="shared" si="28"/>
        <v>0</v>
      </c>
      <c r="AP26" s="406">
        <f t="shared" si="29"/>
        <v>0</v>
      </c>
      <c r="AQ26" s="407"/>
      <c r="AR26" s="411">
        <f t="shared" si="30"/>
        <v>0</v>
      </c>
      <c r="AS26" s="408">
        <f t="shared" si="31"/>
        <v>0</v>
      </c>
      <c r="AT26" s="409"/>
      <c r="AU26" s="414">
        <f t="shared" si="32"/>
        <v>0</v>
      </c>
      <c r="AV26" s="406">
        <f t="shared" si="33"/>
        <v>0</v>
      </c>
      <c r="AW26" s="411"/>
      <c r="AX26" s="411">
        <f t="shared" si="34"/>
        <v>0</v>
      </c>
      <c r="AY26" s="412">
        <f t="shared" si="35"/>
        <v>0</v>
      </c>
      <c r="AZ26" s="413"/>
      <c r="BA26" s="411">
        <f t="shared" si="36"/>
        <v>0</v>
      </c>
      <c r="BB26" s="406">
        <f t="shared" si="37"/>
        <v>0</v>
      </c>
      <c r="BC26" s="303">
        <f t="shared" si="38"/>
        <v>0</v>
      </c>
      <c r="BD26" s="210">
        <f t="shared" si="39"/>
        <v>0</v>
      </c>
      <c r="BE26" s="200">
        <f t="shared" si="7"/>
        <v>0</v>
      </c>
      <c r="BF26" s="200">
        <f t="shared" si="8"/>
        <v>0</v>
      </c>
      <c r="BG26" s="200">
        <f t="shared" si="9"/>
        <v>0</v>
      </c>
      <c r="BH26" s="211">
        <f t="shared" si="10"/>
        <v>0</v>
      </c>
      <c r="BI26" s="210" t="str">
        <f t="shared" si="11"/>
        <v xml:space="preserve"> </v>
      </c>
      <c r="BJ26" s="200" t="str">
        <f t="shared" si="12"/>
        <v xml:space="preserve"> </v>
      </c>
      <c r="BK26" s="200">
        <f t="shared" si="13"/>
        <v>0</v>
      </c>
      <c r="BL26" s="200"/>
      <c r="BM26" s="213">
        <f t="shared" si="40"/>
        <v>0</v>
      </c>
      <c r="BO26" s="195" t="str">
        <f t="shared" si="41"/>
        <v/>
      </c>
      <c r="BP26" s="195" t="str">
        <f t="shared" si="42"/>
        <v/>
      </c>
      <c r="BQ26" s="195">
        <f t="shared" si="43"/>
        <v>1</v>
      </c>
      <c r="BR26" s="215">
        <f t="shared" si="44"/>
        <v>1</v>
      </c>
      <c r="BS26" s="195" t="str">
        <f t="shared" si="45"/>
        <v>OK</v>
      </c>
      <c r="BU26" s="301">
        <f t="shared" si="46"/>
        <v>0</v>
      </c>
      <c r="BV26" s="301" t="str">
        <f t="shared" si="47"/>
        <v xml:space="preserve"> </v>
      </c>
      <c r="BW26" s="301" t="str">
        <f t="shared" si="48"/>
        <v xml:space="preserve"> </v>
      </c>
      <c r="BX26" s="242">
        <f t="shared" si="49"/>
        <v>0</v>
      </c>
      <c r="BY26" s="301">
        <f t="shared" si="50"/>
        <v>0</v>
      </c>
      <c r="BZ26" s="301" t="b">
        <f t="shared" si="51"/>
        <v>0</v>
      </c>
      <c r="CA26" s="301" t="b">
        <f t="shared" si="52"/>
        <v>0</v>
      </c>
    </row>
    <row r="27" spans="1:79">
      <c r="A27" s="36"/>
      <c r="B27" s="38"/>
      <c r="C27" s="149"/>
      <c r="D27" s="149"/>
      <c r="E27" s="223" t="s">
        <v>88</v>
      </c>
      <c r="F27" s="223">
        <v>12</v>
      </c>
      <c r="G27" s="224"/>
      <c r="H27" s="225"/>
      <c r="I27" s="306">
        <f t="shared" si="0"/>
        <v>0</v>
      </c>
      <c r="J27" s="306" t="str">
        <f t="shared" si="1"/>
        <v/>
      </c>
      <c r="K27" s="306" t="str">
        <f t="shared" si="2"/>
        <v/>
      </c>
      <c r="L27" s="226"/>
      <c r="M27" s="227"/>
      <c r="N27" s="227"/>
      <c r="O27" s="19">
        <f t="shared" si="53"/>
        <v>0</v>
      </c>
      <c r="P27" s="14">
        <f t="shared" si="14"/>
        <v>0</v>
      </c>
      <c r="Q27" s="15">
        <f t="shared" si="15"/>
        <v>0</v>
      </c>
      <c r="R27" s="15">
        <f t="shared" si="16"/>
        <v>0</v>
      </c>
      <c r="S27" s="15">
        <f t="shared" si="17"/>
        <v>0</v>
      </c>
      <c r="T27" s="15">
        <f t="shared" si="18"/>
        <v>0</v>
      </c>
      <c r="U27" s="142">
        <f t="shared" si="19"/>
        <v>0</v>
      </c>
      <c r="V27" s="15">
        <f t="shared" si="54"/>
        <v>0</v>
      </c>
      <c r="W27" s="142">
        <f t="shared" si="20"/>
        <v>0</v>
      </c>
      <c r="X27" s="15">
        <f t="shared" si="21"/>
        <v>0</v>
      </c>
      <c r="Y27" s="15">
        <f t="shared" si="22"/>
        <v>0</v>
      </c>
      <c r="Z27" s="16">
        <f t="shared" si="55"/>
        <v>0</v>
      </c>
      <c r="AA27" s="17">
        <f t="shared" si="56"/>
        <v>0</v>
      </c>
      <c r="AD27" s="159">
        <f t="shared" si="3"/>
        <v>0</v>
      </c>
      <c r="AE27" s="159">
        <f t="shared" si="4"/>
        <v>0</v>
      </c>
      <c r="AG27" s="157">
        <f t="shared" si="23"/>
        <v>0</v>
      </c>
      <c r="AI27" s="159">
        <f t="shared" si="5"/>
        <v>0</v>
      </c>
      <c r="AJ27" s="159">
        <f t="shared" si="6"/>
        <v>0</v>
      </c>
      <c r="AK27" s="231">
        <f t="shared" si="24"/>
        <v>0</v>
      </c>
      <c r="AL27" s="231">
        <f t="shared" si="25"/>
        <v>0</v>
      </c>
      <c r="AM27" s="231">
        <f t="shared" si="26"/>
        <v>0</v>
      </c>
      <c r="AN27" s="194">
        <f t="shared" si="27"/>
        <v>0</v>
      </c>
      <c r="AO27" s="405">
        <f t="shared" si="28"/>
        <v>0</v>
      </c>
      <c r="AP27" s="406">
        <f t="shared" si="29"/>
        <v>0</v>
      </c>
      <c r="AQ27" s="407"/>
      <c r="AR27" s="411">
        <f t="shared" si="30"/>
        <v>0</v>
      </c>
      <c r="AS27" s="408">
        <f t="shared" si="31"/>
        <v>0</v>
      </c>
      <c r="AT27" s="409"/>
      <c r="AU27" s="414">
        <f t="shared" si="32"/>
        <v>0</v>
      </c>
      <c r="AV27" s="406">
        <f t="shared" si="33"/>
        <v>0</v>
      </c>
      <c r="AW27" s="411"/>
      <c r="AX27" s="411">
        <f t="shared" si="34"/>
        <v>0</v>
      </c>
      <c r="AY27" s="412">
        <f t="shared" si="35"/>
        <v>0</v>
      </c>
      <c r="AZ27" s="413"/>
      <c r="BA27" s="411">
        <f t="shared" si="36"/>
        <v>0</v>
      </c>
      <c r="BB27" s="406">
        <f t="shared" si="37"/>
        <v>0</v>
      </c>
      <c r="BC27" s="303">
        <f t="shared" si="38"/>
        <v>0</v>
      </c>
      <c r="BD27" s="210">
        <f t="shared" si="39"/>
        <v>0</v>
      </c>
      <c r="BE27" s="200">
        <f t="shared" si="7"/>
        <v>0</v>
      </c>
      <c r="BF27" s="200">
        <f t="shared" si="8"/>
        <v>0</v>
      </c>
      <c r="BG27" s="200">
        <f t="shared" si="9"/>
        <v>0</v>
      </c>
      <c r="BH27" s="211">
        <f t="shared" si="10"/>
        <v>0</v>
      </c>
      <c r="BI27" s="210" t="str">
        <f t="shared" si="11"/>
        <v xml:space="preserve"> </v>
      </c>
      <c r="BJ27" s="200" t="str">
        <f t="shared" si="12"/>
        <v xml:space="preserve"> </v>
      </c>
      <c r="BK27" s="200">
        <f t="shared" si="13"/>
        <v>0</v>
      </c>
      <c r="BL27" s="200"/>
      <c r="BM27" s="213">
        <f t="shared" si="40"/>
        <v>0</v>
      </c>
      <c r="BO27" s="195" t="str">
        <f t="shared" si="41"/>
        <v/>
      </c>
      <c r="BP27" s="195" t="str">
        <f t="shared" si="42"/>
        <v/>
      </c>
      <c r="BQ27" s="195">
        <f t="shared" si="43"/>
        <v>1</v>
      </c>
      <c r="BR27" s="215">
        <f t="shared" si="44"/>
        <v>1</v>
      </c>
      <c r="BS27" s="195" t="str">
        <f t="shared" si="45"/>
        <v>OK</v>
      </c>
      <c r="BU27" s="301">
        <f t="shared" si="46"/>
        <v>0</v>
      </c>
      <c r="BV27" s="301" t="str">
        <f t="shared" si="47"/>
        <v xml:space="preserve"> </v>
      </c>
      <c r="BW27" s="301" t="str">
        <f t="shared" si="48"/>
        <v xml:space="preserve"> </v>
      </c>
      <c r="BX27" s="242">
        <f t="shared" si="49"/>
        <v>0</v>
      </c>
      <c r="BY27" s="301">
        <f t="shared" si="50"/>
        <v>0</v>
      </c>
      <c r="BZ27" s="301" t="b">
        <f t="shared" si="51"/>
        <v>0</v>
      </c>
      <c r="CA27" s="301" t="b">
        <f t="shared" si="52"/>
        <v>0</v>
      </c>
    </row>
    <row r="28" spans="1:79">
      <c r="A28" s="35"/>
      <c r="B28" s="39"/>
      <c r="C28" s="150"/>
      <c r="D28" s="150"/>
      <c r="E28" s="228" t="s">
        <v>88</v>
      </c>
      <c r="F28" s="228">
        <v>12</v>
      </c>
      <c r="G28" s="219"/>
      <c r="H28" s="220"/>
      <c r="I28" s="305">
        <f t="shared" si="0"/>
        <v>0</v>
      </c>
      <c r="J28" s="305" t="str">
        <f t="shared" si="1"/>
        <v/>
      </c>
      <c r="K28" s="305" t="str">
        <f t="shared" si="2"/>
        <v/>
      </c>
      <c r="L28" s="221"/>
      <c r="M28" s="222"/>
      <c r="N28" s="222"/>
      <c r="O28" s="19">
        <f t="shared" si="53"/>
        <v>0</v>
      </c>
      <c r="P28" s="14">
        <f t="shared" si="14"/>
        <v>0</v>
      </c>
      <c r="Q28" s="15">
        <f t="shared" si="15"/>
        <v>0</v>
      </c>
      <c r="R28" s="15">
        <f t="shared" si="16"/>
        <v>0</v>
      </c>
      <c r="S28" s="15">
        <f t="shared" si="17"/>
        <v>0</v>
      </c>
      <c r="T28" s="15">
        <f t="shared" si="18"/>
        <v>0</v>
      </c>
      <c r="U28" s="142">
        <f t="shared" si="19"/>
        <v>0</v>
      </c>
      <c r="V28" s="15">
        <f t="shared" si="54"/>
        <v>0</v>
      </c>
      <c r="W28" s="142">
        <f t="shared" si="20"/>
        <v>0</v>
      </c>
      <c r="X28" s="15">
        <f t="shared" si="21"/>
        <v>0</v>
      </c>
      <c r="Y28" s="15">
        <f t="shared" si="22"/>
        <v>0</v>
      </c>
      <c r="Z28" s="16">
        <f t="shared" si="55"/>
        <v>0</v>
      </c>
      <c r="AA28" s="17">
        <f t="shared" si="56"/>
        <v>0</v>
      </c>
      <c r="AD28" s="159">
        <f t="shared" si="3"/>
        <v>0</v>
      </c>
      <c r="AE28" s="159">
        <f t="shared" si="4"/>
        <v>0</v>
      </c>
      <c r="AG28" s="157">
        <f t="shared" si="23"/>
        <v>0</v>
      </c>
      <c r="AI28" s="159">
        <f t="shared" si="5"/>
        <v>0</v>
      </c>
      <c r="AJ28" s="159">
        <f t="shared" si="6"/>
        <v>0</v>
      </c>
      <c r="AK28" s="231">
        <f t="shared" si="24"/>
        <v>0</v>
      </c>
      <c r="AL28" s="231">
        <f t="shared" si="25"/>
        <v>0</v>
      </c>
      <c r="AM28" s="231">
        <f t="shared" si="26"/>
        <v>0</v>
      </c>
      <c r="AN28" s="194">
        <f t="shared" si="27"/>
        <v>0</v>
      </c>
      <c r="AO28" s="405">
        <f t="shared" si="28"/>
        <v>0</v>
      </c>
      <c r="AP28" s="406">
        <f t="shared" si="29"/>
        <v>0</v>
      </c>
      <c r="AQ28" s="407"/>
      <c r="AR28" s="411">
        <f t="shared" si="30"/>
        <v>0</v>
      </c>
      <c r="AS28" s="408">
        <f t="shared" si="31"/>
        <v>0</v>
      </c>
      <c r="AT28" s="409"/>
      <c r="AU28" s="414">
        <f t="shared" si="32"/>
        <v>0</v>
      </c>
      <c r="AV28" s="406">
        <f t="shared" si="33"/>
        <v>0</v>
      </c>
      <c r="AW28" s="411"/>
      <c r="AX28" s="411">
        <f t="shared" si="34"/>
        <v>0</v>
      </c>
      <c r="AY28" s="412">
        <f t="shared" si="35"/>
        <v>0</v>
      </c>
      <c r="AZ28" s="413"/>
      <c r="BA28" s="411">
        <f t="shared" si="36"/>
        <v>0</v>
      </c>
      <c r="BB28" s="406">
        <f t="shared" si="37"/>
        <v>0</v>
      </c>
      <c r="BC28" s="303">
        <f t="shared" si="38"/>
        <v>0</v>
      </c>
      <c r="BD28" s="210">
        <f t="shared" si="39"/>
        <v>0</v>
      </c>
      <c r="BE28" s="200">
        <f t="shared" si="7"/>
        <v>0</v>
      </c>
      <c r="BF28" s="200">
        <f t="shared" si="8"/>
        <v>0</v>
      </c>
      <c r="BG28" s="200">
        <f t="shared" si="9"/>
        <v>0</v>
      </c>
      <c r="BH28" s="211">
        <f t="shared" si="10"/>
        <v>0</v>
      </c>
      <c r="BI28" s="210" t="str">
        <f t="shared" si="11"/>
        <v xml:space="preserve"> </v>
      </c>
      <c r="BJ28" s="200" t="str">
        <f t="shared" si="12"/>
        <v xml:space="preserve"> </v>
      </c>
      <c r="BK28" s="200">
        <f t="shared" si="13"/>
        <v>0</v>
      </c>
      <c r="BL28" s="200"/>
      <c r="BM28" s="213">
        <f t="shared" si="40"/>
        <v>0</v>
      </c>
      <c r="BO28" s="195" t="str">
        <f t="shared" si="41"/>
        <v/>
      </c>
      <c r="BP28" s="195" t="str">
        <f t="shared" si="42"/>
        <v/>
      </c>
      <c r="BQ28" s="195">
        <f t="shared" si="43"/>
        <v>1</v>
      </c>
      <c r="BR28" s="215">
        <f t="shared" si="44"/>
        <v>1</v>
      </c>
      <c r="BS28" s="195" t="str">
        <f t="shared" si="45"/>
        <v>OK</v>
      </c>
      <c r="BU28" s="301">
        <f t="shared" si="46"/>
        <v>0</v>
      </c>
      <c r="BV28" s="301" t="str">
        <f t="shared" si="47"/>
        <v xml:space="preserve"> </v>
      </c>
      <c r="BW28" s="301" t="str">
        <f t="shared" si="48"/>
        <v xml:space="preserve"> </v>
      </c>
      <c r="BX28" s="242">
        <f t="shared" si="49"/>
        <v>0</v>
      </c>
      <c r="BY28" s="301">
        <f t="shared" si="50"/>
        <v>0</v>
      </c>
      <c r="BZ28" s="301" t="b">
        <f t="shared" si="51"/>
        <v>0</v>
      </c>
      <c r="CA28" s="301" t="b">
        <f t="shared" si="52"/>
        <v>0</v>
      </c>
    </row>
    <row r="29" spans="1:79">
      <c r="A29" s="36"/>
      <c r="B29" s="38"/>
      <c r="C29" s="149"/>
      <c r="D29" s="149"/>
      <c r="E29" s="223" t="s">
        <v>88</v>
      </c>
      <c r="F29" s="223">
        <v>12</v>
      </c>
      <c r="G29" s="224"/>
      <c r="H29" s="225"/>
      <c r="I29" s="306">
        <f t="shared" si="0"/>
        <v>0</v>
      </c>
      <c r="J29" s="306" t="str">
        <f t="shared" si="1"/>
        <v/>
      </c>
      <c r="K29" s="306" t="str">
        <f t="shared" si="2"/>
        <v/>
      </c>
      <c r="L29" s="226"/>
      <c r="M29" s="227"/>
      <c r="N29" s="227"/>
      <c r="O29" s="19">
        <f t="shared" si="53"/>
        <v>0</v>
      </c>
      <c r="P29" s="14">
        <f t="shared" si="14"/>
        <v>0</v>
      </c>
      <c r="Q29" s="15">
        <f t="shared" si="15"/>
        <v>0</v>
      </c>
      <c r="R29" s="15">
        <f t="shared" si="16"/>
        <v>0</v>
      </c>
      <c r="S29" s="15">
        <f t="shared" si="17"/>
        <v>0</v>
      </c>
      <c r="T29" s="15">
        <f t="shared" si="18"/>
        <v>0</v>
      </c>
      <c r="U29" s="142">
        <f t="shared" si="19"/>
        <v>0</v>
      </c>
      <c r="V29" s="15">
        <f t="shared" si="54"/>
        <v>0</v>
      </c>
      <c r="W29" s="142">
        <f t="shared" si="20"/>
        <v>0</v>
      </c>
      <c r="X29" s="15">
        <f t="shared" si="21"/>
        <v>0</v>
      </c>
      <c r="Y29" s="15">
        <f t="shared" si="22"/>
        <v>0</v>
      </c>
      <c r="Z29" s="16">
        <f t="shared" si="55"/>
        <v>0</v>
      </c>
      <c r="AA29" s="17">
        <f t="shared" si="56"/>
        <v>0</v>
      </c>
      <c r="AD29" s="159">
        <f t="shared" si="3"/>
        <v>0</v>
      </c>
      <c r="AE29" s="159">
        <f t="shared" si="4"/>
        <v>0</v>
      </c>
      <c r="AG29" s="157">
        <f t="shared" si="23"/>
        <v>0</v>
      </c>
      <c r="AI29" s="159">
        <f t="shared" si="5"/>
        <v>0</v>
      </c>
      <c r="AJ29" s="159">
        <f t="shared" si="6"/>
        <v>0</v>
      </c>
      <c r="AK29" s="231">
        <f t="shared" si="24"/>
        <v>0</v>
      </c>
      <c r="AL29" s="231">
        <f t="shared" si="25"/>
        <v>0</v>
      </c>
      <c r="AM29" s="231">
        <f t="shared" si="26"/>
        <v>0</v>
      </c>
      <c r="AN29" s="194">
        <f t="shared" si="27"/>
        <v>0</v>
      </c>
      <c r="AO29" s="405">
        <f t="shared" si="28"/>
        <v>0</v>
      </c>
      <c r="AP29" s="406">
        <f t="shared" si="29"/>
        <v>0</v>
      </c>
      <c r="AQ29" s="407"/>
      <c r="AR29" s="411">
        <f t="shared" si="30"/>
        <v>0</v>
      </c>
      <c r="AS29" s="408">
        <f t="shared" si="31"/>
        <v>0</v>
      </c>
      <c r="AT29" s="409"/>
      <c r="AU29" s="414">
        <f t="shared" si="32"/>
        <v>0</v>
      </c>
      <c r="AV29" s="406">
        <f t="shared" si="33"/>
        <v>0</v>
      </c>
      <c r="AW29" s="411"/>
      <c r="AX29" s="411">
        <f t="shared" si="34"/>
        <v>0</v>
      </c>
      <c r="AY29" s="412">
        <f t="shared" si="35"/>
        <v>0</v>
      </c>
      <c r="AZ29" s="413"/>
      <c r="BA29" s="411">
        <f t="shared" si="36"/>
        <v>0</v>
      </c>
      <c r="BB29" s="406">
        <f t="shared" si="37"/>
        <v>0</v>
      </c>
      <c r="BC29" s="303">
        <f t="shared" si="38"/>
        <v>0</v>
      </c>
      <c r="BD29" s="210">
        <f t="shared" si="39"/>
        <v>0</v>
      </c>
      <c r="BE29" s="200">
        <f t="shared" si="7"/>
        <v>0</v>
      </c>
      <c r="BF29" s="200">
        <f t="shared" si="8"/>
        <v>0</v>
      </c>
      <c r="BG29" s="200">
        <f t="shared" si="9"/>
        <v>0</v>
      </c>
      <c r="BH29" s="211">
        <f t="shared" si="10"/>
        <v>0</v>
      </c>
      <c r="BI29" s="210" t="str">
        <f t="shared" si="11"/>
        <v xml:space="preserve"> </v>
      </c>
      <c r="BJ29" s="200" t="str">
        <f t="shared" si="12"/>
        <v xml:space="preserve"> </v>
      </c>
      <c r="BK29" s="200">
        <f t="shared" si="13"/>
        <v>0</v>
      </c>
      <c r="BL29" s="200"/>
      <c r="BM29" s="213">
        <f t="shared" si="40"/>
        <v>0</v>
      </c>
      <c r="BO29" s="195" t="str">
        <f t="shared" si="41"/>
        <v/>
      </c>
      <c r="BP29" s="195" t="str">
        <f t="shared" si="42"/>
        <v/>
      </c>
      <c r="BQ29" s="195">
        <f t="shared" si="43"/>
        <v>1</v>
      </c>
      <c r="BR29" s="215">
        <f t="shared" si="44"/>
        <v>1</v>
      </c>
      <c r="BS29" s="195" t="str">
        <f t="shared" si="45"/>
        <v>OK</v>
      </c>
      <c r="BU29" s="301">
        <f t="shared" si="46"/>
        <v>0</v>
      </c>
      <c r="BV29" s="301" t="str">
        <f t="shared" si="47"/>
        <v xml:space="preserve"> </v>
      </c>
      <c r="BW29" s="301" t="str">
        <f t="shared" si="48"/>
        <v xml:space="preserve"> </v>
      </c>
      <c r="BX29" s="242">
        <f t="shared" si="49"/>
        <v>0</v>
      </c>
      <c r="BY29" s="301">
        <f t="shared" si="50"/>
        <v>0</v>
      </c>
      <c r="BZ29" s="301" t="b">
        <f t="shared" si="51"/>
        <v>0</v>
      </c>
      <c r="CA29" s="301" t="b">
        <f t="shared" si="52"/>
        <v>0</v>
      </c>
    </row>
    <row r="30" spans="1:79">
      <c r="A30" s="35"/>
      <c r="B30" s="39"/>
      <c r="C30" s="150"/>
      <c r="D30" s="150"/>
      <c r="E30" s="228" t="s">
        <v>88</v>
      </c>
      <c r="F30" s="228">
        <v>12</v>
      </c>
      <c r="G30" s="219"/>
      <c r="H30" s="220"/>
      <c r="I30" s="305">
        <f t="shared" si="0"/>
        <v>0</v>
      </c>
      <c r="J30" s="305" t="str">
        <f t="shared" si="1"/>
        <v/>
      </c>
      <c r="K30" s="305" t="str">
        <f t="shared" si="2"/>
        <v/>
      </c>
      <c r="L30" s="221"/>
      <c r="M30" s="222"/>
      <c r="N30" s="222"/>
      <c r="O30" s="19">
        <f t="shared" si="53"/>
        <v>0</v>
      </c>
      <c r="P30" s="14">
        <f t="shared" si="14"/>
        <v>0</v>
      </c>
      <c r="Q30" s="15">
        <f t="shared" si="15"/>
        <v>0</v>
      </c>
      <c r="R30" s="15">
        <f t="shared" si="16"/>
        <v>0</v>
      </c>
      <c r="S30" s="15">
        <f t="shared" si="17"/>
        <v>0</v>
      </c>
      <c r="T30" s="15">
        <f t="shared" si="18"/>
        <v>0</v>
      </c>
      <c r="U30" s="142">
        <f t="shared" si="19"/>
        <v>0</v>
      </c>
      <c r="V30" s="15">
        <f t="shared" si="54"/>
        <v>0</v>
      </c>
      <c r="W30" s="142">
        <f t="shared" si="20"/>
        <v>0</v>
      </c>
      <c r="X30" s="15">
        <f t="shared" si="21"/>
        <v>0</v>
      </c>
      <c r="Y30" s="15">
        <f t="shared" si="22"/>
        <v>0</v>
      </c>
      <c r="Z30" s="16">
        <f t="shared" si="55"/>
        <v>0</v>
      </c>
      <c r="AA30" s="17">
        <f t="shared" si="56"/>
        <v>0</v>
      </c>
      <c r="AD30" s="159">
        <f t="shared" si="3"/>
        <v>0</v>
      </c>
      <c r="AE30" s="159">
        <f t="shared" si="4"/>
        <v>0</v>
      </c>
      <c r="AG30" s="157">
        <f t="shared" si="23"/>
        <v>0</v>
      </c>
      <c r="AI30" s="159">
        <f t="shared" si="5"/>
        <v>0</v>
      </c>
      <c r="AJ30" s="159">
        <f t="shared" si="6"/>
        <v>0</v>
      </c>
      <c r="AK30" s="231">
        <f t="shared" si="24"/>
        <v>0</v>
      </c>
      <c r="AL30" s="231">
        <f t="shared" si="25"/>
        <v>0</v>
      </c>
      <c r="AM30" s="231">
        <f t="shared" si="26"/>
        <v>0</v>
      </c>
      <c r="AN30" s="194">
        <f t="shared" si="27"/>
        <v>0</v>
      </c>
      <c r="AO30" s="405">
        <f t="shared" si="28"/>
        <v>0</v>
      </c>
      <c r="AP30" s="406">
        <f t="shared" si="29"/>
        <v>0</v>
      </c>
      <c r="AQ30" s="407"/>
      <c r="AR30" s="411">
        <f t="shared" si="30"/>
        <v>0</v>
      </c>
      <c r="AS30" s="408">
        <f t="shared" si="31"/>
        <v>0</v>
      </c>
      <c r="AT30" s="409"/>
      <c r="AU30" s="414">
        <f t="shared" si="32"/>
        <v>0</v>
      </c>
      <c r="AV30" s="406">
        <f t="shared" si="33"/>
        <v>0</v>
      </c>
      <c r="AW30" s="411"/>
      <c r="AX30" s="411">
        <f t="shared" si="34"/>
        <v>0</v>
      </c>
      <c r="AY30" s="412">
        <f t="shared" si="35"/>
        <v>0</v>
      </c>
      <c r="AZ30" s="413"/>
      <c r="BA30" s="411">
        <f t="shared" si="36"/>
        <v>0</v>
      </c>
      <c r="BB30" s="406">
        <f t="shared" si="37"/>
        <v>0</v>
      </c>
      <c r="BC30" s="303">
        <f t="shared" si="38"/>
        <v>0</v>
      </c>
      <c r="BD30" s="210">
        <f t="shared" si="39"/>
        <v>0</v>
      </c>
      <c r="BE30" s="200">
        <f t="shared" si="7"/>
        <v>0</v>
      </c>
      <c r="BF30" s="200">
        <f t="shared" si="8"/>
        <v>0</v>
      </c>
      <c r="BG30" s="200">
        <f t="shared" si="9"/>
        <v>0</v>
      </c>
      <c r="BH30" s="211">
        <f t="shared" si="10"/>
        <v>0</v>
      </c>
      <c r="BI30" s="210" t="str">
        <f t="shared" si="11"/>
        <v xml:space="preserve"> </v>
      </c>
      <c r="BJ30" s="200" t="str">
        <f t="shared" si="12"/>
        <v xml:space="preserve"> </v>
      </c>
      <c r="BK30" s="200">
        <f t="shared" si="13"/>
        <v>0</v>
      </c>
      <c r="BL30" s="200"/>
      <c r="BM30" s="213">
        <f t="shared" si="40"/>
        <v>0</v>
      </c>
      <c r="BO30" s="195" t="str">
        <f t="shared" si="41"/>
        <v/>
      </c>
      <c r="BP30" s="195" t="str">
        <f t="shared" si="42"/>
        <v/>
      </c>
      <c r="BQ30" s="195">
        <f t="shared" si="43"/>
        <v>1</v>
      </c>
      <c r="BR30" s="215">
        <f t="shared" si="44"/>
        <v>1</v>
      </c>
      <c r="BS30" s="195" t="str">
        <f t="shared" si="45"/>
        <v>OK</v>
      </c>
      <c r="BU30" s="301">
        <f t="shared" si="46"/>
        <v>0</v>
      </c>
      <c r="BV30" s="301" t="str">
        <f t="shared" si="47"/>
        <v xml:space="preserve"> </v>
      </c>
      <c r="BW30" s="301" t="str">
        <f t="shared" si="48"/>
        <v xml:space="preserve"> </v>
      </c>
      <c r="BX30" s="242">
        <f t="shared" si="49"/>
        <v>0</v>
      </c>
      <c r="BY30" s="301">
        <f t="shared" si="50"/>
        <v>0</v>
      </c>
      <c r="BZ30" s="301" t="b">
        <f t="shared" si="51"/>
        <v>0</v>
      </c>
      <c r="CA30" s="301" t="b">
        <f t="shared" si="52"/>
        <v>0</v>
      </c>
    </row>
    <row r="31" spans="1:79">
      <c r="A31" s="36"/>
      <c r="B31" s="38"/>
      <c r="C31" s="149"/>
      <c r="D31" s="149"/>
      <c r="E31" s="223" t="s">
        <v>88</v>
      </c>
      <c r="F31" s="223">
        <v>12</v>
      </c>
      <c r="G31" s="224"/>
      <c r="H31" s="225"/>
      <c r="I31" s="306">
        <f t="shared" si="0"/>
        <v>0</v>
      </c>
      <c r="J31" s="306" t="str">
        <f t="shared" si="1"/>
        <v/>
      </c>
      <c r="K31" s="306" t="str">
        <f t="shared" si="2"/>
        <v/>
      </c>
      <c r="L31" s="226"/>
      <c r="M31" s="227"/>
      <c r="N31" s="227"/>
      <c r="O31" s="19">
        <f t="shared" si="53"/>
        <v>0</v>
      </c>
      <c r="P31" s="14">
        <f t="shared" si="14"/>
        <v>0</v>
      </c>
      <c r="Q31" s="15">
        <f t="shared" si="15"/>
        <v>0</v>
      </c>
      <c r="R31" s="15">
        <f t="shared" si="16"/>
        <v>0</v>
      </c>
      <c r="S31" s="15">
        <f t="shared" si="17"/>
        <v>0</v>
      </c>
      <c r="T31" s="15">
        <f t="shared" si="18"/>
        <v>0</v>
      </c>
      <c r="U31" s="142">
        <f t="shared" si="19"/>
        <v>0</v>
      </c>
      <c r="V31" s="15">
        <f t="shared" si="54"/>
        <v>0</v>
      </c>
      <c r="W31" s="142">
        <f t="shared" si="20"/>
        <v>0</v>
      </c>
      <c r="X31" s="15">
        <f t="shared" si="21"/>
        <v>0</v>
      </c>
      <c r="Y31" s="15">
        <f t="shared" si="22"/>
        <v>0</v>
      </c>
      <c r="Z31" s="16">
        <f t="shared" si="55"/>
        <v>0</v>
      </c>
      <c r="AA31" s="17">
        <f t="shared" si="56"/>
        <v>0</v>
      </c>
      <c r="AD31" s="159">
        <f t="shared" si="3"/>
        <v>0</v>
      </c>
      <c r="AE31" s="159">
        <f t="shared" si="4"/>
        <v>0</v>
      </c>
      <c r="AG31" s="157">
        <f t="shared" si="23"/>
        <v>0</v>
      </c>
      <c r="AI31" s="159">
        <f t="shared" si="5"/>
        <v>0</v>
      </c>
      <c r="AJ31" s="159">
        <f t="shared" si="6"/>
        <v>0</v>
      </c>
      <c r="AK31" s="231">
        <f t="shared" si="24"/>
        <v>0</v>
      </c>
      <c r="AL31" s="231">
        <f t="shared" si="25"/>
        <v>0</v>
      </c>
      <c r="AM31" s="231">
        <f t="shared" si="26"/>
        <v>0</v>
      </c>
      <c r="AN31" s="194">
        <f t="shared" si="27"/>
        <v>0</v>
      </c>
      <c r="AO31" s="405">
        <f t="shared" si="28"/>
        <v>0</v>
      </c>
      <c r="AP31" s="406">
        <f t="shared" si="29"/>
        <v>0</v>
      </c>
      <c r="AQ31" s="407"/>
      <c r="AR31" s="411">
        <f t="shared" si="30"/>
        <v>0</v>
      </c>
      <c r="AS31" s="408">
        <f t="shared" si="31"/>
        <v>0</v>
      </c>
      <c r="AT31" s="409"/>
      <c r="AU31" s="414">
        <f t="shared" si="32"/>
        <v>0</v>
      </c>
      <c r="AV31" s="406">
        <f t="shared" si="33"/>
        <v>0</v>
      </c>
      <c r="AW31" s="411"/>
      <c r="AX31" s="411">
        <f t="shared" si="34"/>
        <v>0</v>
      </c>
      <c r="AY31" s="412">
        <f t="shared" si="35"/>
        <v>0</v>
      </c>
      <c r="AZ31" s="413"/>
      <c r="BA31" s="411">
        <f t="shared" si="36"/>
        <v>0</v>
      </c>
      <c r="BB31" s="406">
        <f t="shared" si="37"/>
        <v>0</v>
      </c>
      <c r="BC31" s="303">
        <f t="shared" si="38"/>
        <v>0</v>
      </c>
      <c r="BD31" s="210">
        <f t="shared" si="39"/>
        <v>0</v>
      </c>
      <c r="BE31" s="200">
        <f t="shared" si="7"/>
        <v>0</v>
      </c>
      <c r="BF31" s="200">
        <f t="shared" si="8"/>
        <v>0</v>
      </c>
      <c r="BG31" s="200">
        <f t="shared" si="9"/>
        <v>0</v>
      </c>
      <c r="BH31" s="211">
        <f t="shared" si="10"/>
        <v>0</v>
      </c>
      <c r="BI31" s="210" t="str">
        <f t="shared" si="11"/>
        <v xml:space="preserve"> </v>
      </c>
      <c r="BJ31" s="200" t="str">
        <f t="shared" si="12"/>
        <v xml:space="preserve"> </v>
      </c>
      <c r="BK31" s="200">
        <f t="shared" si="13"/>
        <v>0</v>
      </c>
      <c r="BL31" s="200"/>
      <c r="BM31" s="213">
        <f t="shared" si="40"/>
        <v>0</v>
      </c>
      <c r="BO31" s="195" t="str">
        <f t="shared" si="41"/>
        <v/>
      </c>
      <c r="BP31" s="195" t="str">
        <f t="shared" si="42"/>
        <v/>
      </c>
      <c r="BQ31" s="195">
        <f t="shared" si="43"/>
        <v>1</v>
      </c>
      <c r="BR31" s="215">
        <f t="shared" si="44"/>
        <v>1</v>
      </c>
      <c r="BS31" s="195" t="str">
        <f t="shared" si="45"/>
        <v>OK</v>
      </c>
      <c r="BU31" s="301">
        <f t="shared" si="46"/>
        <v>0</v>
      </c>
      <c r="BV31" s="301" t="str">
        <f t="shared" si="47"/>
        <v xml:space="preserve"> </v>
      </c>
      <c r="BW31" s="301" t="str">
        <f t="shared" si="48"/>
        <v xml:space="preserve"> </v>
      </c>
      <c r="BX31" s="242">
        <f t="shared" si="49"/>
        <v>0</v>
      </c>
      <c r="BY31" s="301">
        <f t="shared" si="50"/>
        <v>0</v>
      </c>
      <c r="BZ31" s="301" t="b">
        <f t="shared" si="51"/>
        <v>0</v>
      </c>
      <c r="CA31" s="301" t="b">
        <f t="shared" si="52"/>
        <v>0</v>
      </c>
    </row>
    <row r="32" spans="1:79">
      <c r="A32" s="35"/>
      <c r="B32" s="39"/>
      <c r="C32" s="150"/>
      <c r="D32" s="150"/>
      <c r="E32" s="228" t="s">
        <v>88</v>
      </c>
      <c r="F32" s="228">
        <v>12</v>
      </c>
      <c r="G32" s="219"/>
      <c r="H32" s="220"/>
      <c r="I32" s="305">
        <f t="shared" si="0"/>
        <v>0</v>
      </c>
      <c r="J32" s="305" t="str">
        <f t="shared" si="1"/>
        <v/>
      </c>
      <c r="K32" s="305" t="str">
        <f t="shared" si="2"/>
        <v/>
      </c>
      <c r="L32" s="221"/>
      <c r="M32" s="222"/>
      <c r="N32" s="222"/>
      <c r="O32" s="19">
        <f t="shared" si="53"/>
        <v>0</v>
      </c>
      <c r="P32" s="14">
        <f t="shared" si="14"/>
        <v>0</v>
      </c>
      <c r="Q32" s="15">
        <f t="shared" si="15"/>
        <v>0</v>
      </c>
      <c r="R32" s="15">
        <f t="shared" si="16"/>
        <v>0</v>
      </c>
      <c r="S32" s="15">
        <f t="shared" si="17"/>
        <v>0</v>
      </c>
      <c r="T32" s="15">
        <f t="shared" si="18"/>
        <v>0</v>
      </c>
      <c r="U32" s="142">
        <f t="shared" si="19"/>
        <v>0</v>
      </c>
      <c r="V32" s="15">
        <f t="shared" si="54"/>
        <v>0</v>
      </c>
      <c r="W32" s="142">
        <f t="shared" si="20"/>
        <v>0</v>
      </c>
      <c r="X32" s="15">
        <f t="shared" si="21"/>
        <v>0</v>
      </c>
      <c r="Y32" s="15">
        <f t="shared" si="22"/>
        <v>0</v>
      </c>
      <c r="Z32" s="16">
        <f t="shared" si="55"/>
        <v>0</v>
      </c>
      <c r="AA32" s="17">
        <f t="shared" si="56"/>
        <v>0</v>
      </c>
      <c r="AD32" s="159">
        <f t="shared" si="3"/>
        <v>0</v>
      </c>
      <c r="AE32" s="159">
        <f t="shared" si="4"/>
        <v>0</v>
      </c>
      <c r="AG32" s="157">
        <f t="shared" si="23"/>
        <v>0</v>
      </c>
      <c r="AI32" s="159">
        <f t="shared" si="5"/>
        <v>0</v>
      </c>
      <c r="AJ32" s="159">
        <f t="shared" si="6"/>
        <v>0</v>
      </c>
      <c r="AK32" s="231">
        <f t="shared" si="24"/>
        <v>0</v>
      </c>
      <c r="AL32" s="231">
        <f t="shared" si="25"/>
        <v>0</v>
      </c>
      <c r="AM32" s="231">
        <f t="shared" si="26"/>
        <v>0</v>
      </c>
      <c r="AN32" s="194">
        <f t="shared" si="27"/>
        <v>0</v>
      </c>
      <c r="AO32" s="405">
        <f t="shared" si="28"/>
        <v>0</v>
      </c>
      <c r="AP32" s="406">
        <f t="shared" si="29"/>
        <v>0</v>
      </c>
      <c r="AQ32" s="407"/>
      <c r="AR32" s="411">
        <f t="shared" si="30"/>
        <v>0</v>
      </c>
      <c r="AS32" s="408">
        <f t="shared" si="31"/>
        <v>0</v>
      </c>
      <c r="AT32" s="409"/>
      <c r="AU32" s="414">
        <f t="shared" si="32"/>
        <v>0</v>
      </c>
      <c r="AV32" s="406">
        <f t="shared" si="33"/>
        <v>0</v>
      </c>
      <c r="AW32" s="411"/>
      <c r="AX32" s="411">
        <f t="shared" si="34"/>
        <v>0</v>
      </c>
      <c r="AY32" s="412">
        <f t="shared" si="35"/>
        <v>0</v>
      </c>
      <c r="AZ32" s="413"/>
      <c r="BA32" s="411">
        <f t="shared" si="36"/>
        <v>0</v>
      </c>
      <c r="BB32" s="406">
        <f t="shared" si="37"/>
        <v>0</v>
      </c>
      <c r="BC32" s="303">
        <f t="shared" si="38"/>
        <v>0</v>
      </c>
      <c r="BD32" s="210">
        <f t="shared" si="39"/>
        <v>0</v>
      </c>
      <c r="BE32" s="200">
        <f t="shared" si="7"/>
        <v>0</v>
      </c>
      <c r="BF32" s="200">
        <f t="shared" si="8"/>
        <v>0</v>
      </c>
      <c r="BG32" s="200">
        <f t="shared" si="9"/>
        <v>0</v>
      </c>
      <c r="BH32" s="211">
        <f t="shared" si="10"/>
        <v>0</v>
      </c>
      <c r="BI32" s="210" t="str">
        <f t="shared" si="11"/>
        <v xml:space="preserve"> </v>
      </c>
      <c r="BJ32" s="200" t="str">
        <f t="shared" si="12"/>
        <v xml:space="preserve"> </v>
      </c>
      <c r="BK32" s="200">
        <f t="shared" si="13"/>
        <v>0</v>
      </c>
      <c r="BL32" s="200"/>
      <c r="BM32" s="213">
        <f t="shared" si="40"/>
        <v>0</v>
      </c>
      <c r="BO32" s="195" t="str">
        <f t="shared" si="41"/>
        <v/>
      </c>
      <c r="BP32" s="195" t="str">
        <f t="shared" si="42"/>
        <v/>
      </c>
      <c r="BQ32" s="195">
        <f t="shared" si="43"/>
        <v>1</v>
      </c>
      <c r="BR32" s="215">
        <f t="shared" si="44"/>
        <v>1</v>
      </c>
      <c r="BS32" s="195" t="str">
        <f t="shared" si="45"/>
        <v>OK</v>
      </c>
      <c r="BU32" s="301">
        <f t="shared" si="46"/>
        <v>0</v>
      </c>
      <c r="BV32" s="301" t="str">
        <f t="shared" si="47"/>
        <v xml:space="preserve"> </v>
      </c>
      <c r="BW32" s="301" t="str">
        <f t="shared" si="48"/>
        <v xml:space="preserve"> </v>
      </c>
      <c r="BX32" s="242">
        <f t="shared" si="49"/>
        <v>0</v>
      </c>
      <c r="BY32" s="301">
        <f t="shared" si="50"/>
        <v>0</v>
      </c>
      <c r="BZ32" s="301" t="b">
        <f t="shared" si="51"/>
        <v>0</v>
      </c>
      <c r="CA32" s="301" t="b">
        <f t="shared" si="52"/>
        <v>0</v>
      </c>
    </row>
    <row r="33" spans="1:79">
      <c r="A33" s="36"/>
      <c r="B33" s="38"/>
      <c r="C33" s="149"/>
      <c r="D33" s="149"/>
      <c r="E33" s="223" t="s">
        <v>88</v>
      </c>
      <c r="F33" s="223">
        <v>12</v>
      </c>
      <c r="G33" s="224"/>
      <c r="H33" s="225"/>
      <c r="I33" s="306">
        <f t="shared" si="0"/>
        <v>0</v>
      </c>
      <c r="J33" s="306" t="str">
        <f t="shared" si="1"/>
        <v/>
      </c>
      <c r="K33" s="306" t="str">
        <f t="shared" si="2"/>
        <v/>
      </c>
      <c r="L33" s="226"/>
      <c r="M33" s="227"/>
      <c r="N33" s="227"/>
      <c r="O33" s="19">
        <f t="shared" si="53"/>
        <v>0</v>
      </c>
      <c r="P33" s="14">
        <f t="shared" si="14"/>
        <v>0</v>
      </c>
      <c r="Q33" s="15">
        <f t="shared" si="15"/>
        <v>0</v>
      </c>
      <c r="R33" s="15">
        <f t="shared" si="16"/>
        <v>0</v>
      </c>
      <c r="S33" s="15">
        <f t="shared" si="17"/>
        <v>0</v>
      </c>
      <c r="T33" s="15">
        <f t="shared" si="18"/>
        <v>0</v>
      </c>
      <c r="U33" s="142">
        <f t="shared" si="19"/>
        <v>0</v>
      </c>
      <c r="V33" s="15">
        <f t="shared" si="54"/>
        <v>0</v>
      </c>
      <c r="W33" s="142">
        <f t="shared" si="20"/>
        <v>0</v>
      </c>
      <c r="X33" s="15">
        <f t="shared" si="21"/>
        <v>0</v>
      </c>
      <c r="Y33" s="15">
        <f t="shared" si="22"/>
        <v>0</v>
      </c>
      <c r="Z33" s="16">
        <f t="shared" si="55"/>
        <v>0</v>
      </c>
      <c r="AA33" s="17">
        <f t="shared" si="56"/>
        <v>0</v>
      </c>
      <c r="AD33" s="159">
        <f t="shared" si="3"/>
        <v>0</v>
      </c>
      <c r="AE33" s="159">
        <f t="shared" si="4"/>
        <v>0</v>
      </c>
      <c r="AG33" s="157">
        <f t="shared" si="23"/>
        <v>0</v>
      </c>
      <c r="AI33" s="159">
        <f t="shared" si="5"/>
        <v>0</v>
      </c>
      <c r="AJ33" s="159">
        <f t="shared" si="6"/>
        <v>0</v>
      </c>
      <c r="AK33" s="231">
        <f t="shared" si="24"/>
        <v>0</v>
      </c>
      <c r="AL33" s="231">
        <f t="shared" si="25"/>
        <v>0</v>
      </c>
      <c r="AM33" s="231">
        <f t="shared" si="26"/>
        <v>0</v>
      </c>
      <c r="AN33" s="194">
        <f t="shared" si="27"/>
        <v>0</v>
      </c>
      <c r="AO33" s="405">
        <f t="shared" si="28"/>
        <v>0</v>
      </c>
      <c r="AP33" s="406">
        <f t="shared" si="29"/>
        <v>0</v>
      </c>
      <c r="AQ33" s="407"/>
      <c r="AR33" s="411">
        <f t="shared" si="30"/>
        <v>0</v>
      </c>
      <c r="AS33" s="408">
        <f t="shared" si="31"/>
        <v>0</v>
      </c>
      <c r="AT33" s="409"/>
      <c r="AU33" s="414">
        <f t="shared" si="32"/>
        <v>0</v>
      </c>
      <c r="AV33" s="406">
        <f t="shared" si="33"/>
        <v>0</v>
      </c>
      <c r="AW33" s="411"/>
      <c r="AX33" s="411">
        <f t="shared" si="34"/>
        <v>0</v>
      </c>
      <c r="AY33" s="412">
        <f t="shared" si="35"/>
        <v>0</v>
      </c>
      <c r="AZ33" s="413"/>
      <c r="BA33" s="411">
        <f t="shared" si="36"/>
        <v>0</v>
      </c>
      <c r="BB33" s="406">
        <f t="shared" si="37"/>
        <v>0</v>
      </c>
      <c r="BC33" s="303">
        <f t="shared" si="38"/>
        <v>0</v>
      </c>
      <c r="BD33" s="210">
        <f t="shared" si="39"/>
        <v>0</v>
      </c>
      <c r="BE33" s="200">
        <f t="shared" si="7"/>
        <v>0</v>
      </c>
      <c r="BF33" s="200">
        <f t="shared" si="8"/>
        <v>0</v>
      </c>
      <c r="BG33" s="200">
        <f t="shared" si="9"/>
        <v>0</v>
      </c>
      <c r="BH33" s="211">
        <f t="shared" si="10"/>
        <v>0</v>
      </c>
      <c r="BI33" s="210" t="str">
        <f t="shared" si="11"/>
        <v xml:space="preserve"> </v>
      </c>
      <c r="BJ33" s="200" t="str">
        <f t="shared" si="12"/>
        <v xml:space="preserve"> </v>
      </c>
      <c r="BK33" s="200">
        <f t="shared" si="13"/>
        <v>0</v>
      </c>
      <c r="BL33" s="200"/>
      <c r="BM33" s="213">
        <f t="shared" si="40"/>
        <v>0</v>
      </c>
      <c r="BO33" s="195" t="str">
        <f t="shared" si="41"/>
        <v/>
      </c>
      <c r="BP33" s="195" t="str">
        <f t="shared" si="42"/>
        <v/>
      </c>
      <c r="BQ33" s="195">
        <f t="shared" si="43"/>
        <v>1</v>
      </c>
      <c r="BR33" s="215">
        <f t="shared" si="44"/>
        <v>1</v>
      </c>
      <c r="BS33" s="195" t="str">
        <f t="shared" si="45"/>
        <v>OK</v>
      </c>
      <c r="BU33" s="301">
        <f t="shared" si="46"/>
        <v>0</v>
      </c>
      <c r="BV33" s="301" t="str">
        <f t="shared" si="47"/>
        <v xml:space="preserve"> </v>
      </c>
      <c r="BW33" s="301" t="str">
        <f t="shared" si="48"/>
        <v xml:space="preserve"> </v>
      </c>
      <c r="BX33" s="242">
        <f t="shared" si="49"/>
        <v>0</v>
      </c>
      <c r="BY33" s="301">
        <f t="shared" si="50"/>
        <v>0</v>
      </c>
      <c r="BZ33" s="301" t="b">
        <f t="shared" si="51"/>
        <v>0</v>
      </c>
      <c r="CA33" s="301" t="b">
        <f t="shared" si="52"/>
        <v>0</v>
      </c>
    </row>
    <row r="34" spans="1:79">
      <c r="A34" s="35"/>
      <c r="B34" s="39"/>
      <c r="C34" s="150"/>
      <c r="D34" s="150"/>
      <c r="E34" s="228" t="s">
        <v>88</v>
      </c>
      <c r="F34" s="228">
        <v>12</v>
      </c>
      <c r="G34" s="219"/>
      <c r="H34" s="220"/>
      <c r="I34" s="305">
        <f t="shared" si="0"/>
        <v>0</v>
      </c>
      <c r="J34" s="305" t="str">
        <f t="shared" si="1"/>
        <v/>
      </c>
      <c r="K34" s="305" t="str">
        <f t="shared" si="2"/>
        <v/>
      </c>
      <c r="L34" s="221"/>
      <c r="M34" s="222"/>
      <c r="N34" s="222"/>
      <c r="O34" s="19">
        <f t="shared" si="53"/>
        <v>0</v>
      </c>
      <c r="P34" s="14">
        <f t="shared" si="14"/>
        <v>0</v>
      </c>
      <c r="Q34" s="15">
        <f t="shared" si="15"/>
        <v>0</v>
      </c>
      <c r="R34" s="15">
        <f t="shared" si="16"/>
        <v>0</v>
      </c>
      <c r="S34" s="15">
        <f t="shared" si="17"/>
        <v>0</v>
      </c>
      <c r="T34" s="15">
        <f t="shared" si="18"/>
        <v>0</v>
      </c>
      <c r="U34" s="142">
        <f t="shared" si="19"/>
        <v>0</v>
      </c>
      <c r="V34" s="15">
        <f t="shared" si="54"/>
        <v>0</v>
      </c>
      <c r="W34" s="142">
        <f t="shared" si="20"/>
        <v>0</v>
      </c>
      <c r="X34" s="15">
        <f t="shared" si="21"/>
        <v>0</v>
      </c>
      <c r="Y34" s="15">
        <f t="shared" si="22"/>
        <v>0</v>
      </c>
      <c r="Z34" s="16">
        <f t="shared" si="55"/>
        <v>0</v>
      </c>
      <c r="AA34" s="17">
        <f t="shared" si="56"/>
        <v>0</v>
      </c>
      <c r="AD34" s="159">
        <f t="shared" si="3"/>
        <v>0</v>
      </c>
      <c r="AE34" s="159">
        <f t="shared" si="4"/>
        <v>0</v>
      </c>
      <c r="AG34" s="157">
        <f t="shared" si="23"/>
        <v>0</v>
      </c>
      <c r="AI34" s="159">
        <f t="shared" si="5"/>
        <v>0</v>
      </c>
      <c r="AJ34" s="159">
        <f t="shared" si="6"/>
        <v>0</v>
      </c>
      <c r="AK34" s="231">
        <f t="shared" si="24"/>
        <v>0</v>
      </c>
      <c r="AL34" s="231">
        <f t="shared" si="25"/>
        <v>0</v>
      </c>
      <c r="AM34" s="231">
        <f t="shared" si="26"/>
        <v>0</v>
      </c>
      <c r="AN34" s="194">
        <f t="shared" si="27"/>
        <v>0</v>
      </c>
      <c r="AO34" s="405">
        <f t="shared" si="28"/>
        <v>0</v>
      </c>
      <c r="AP34" s="406">
        <f t="shared" si="29"/>
        <v>0</v>
      </c>
      <c r="AQ34" s="407"/>
      <c r="AR34" s="411">
        <f t="shared" si="30"/>
        <v>0</v>
      </c>
      <c r="AS34" s="408">
        <f t="shared" si="31"/>
        <v>0</v>
      </c>
      <c r="AT34" s="409"/>
      <c r="AU34" s="414">
        <f t="shared" si="32"/>
        <v>0</v>
      </c>
      <c r="AV34" s="406">
        <f t="shared" si="33"/>
        <v>0</v>
      </c>
      <c r="AW34" s="411"/>
      <c r="AX34" s="411">
        <f t="shared" si="34"/>
        <v>0</v>
      </c>
      <c r="AY34" s="412">
        <f t="shared" si="35"/>
        <v>0</v>
      </c>
      <c r="AZ34" s="413"/>
      <c r="BA34" s="411">
        <f t="shared" si="36"/>
        <v>0</v>
      </c>
      <c r="BB34" s="406">
        <f t="shared" si="37"/>
        <v>0</v>
      </c>
      <c r="BC34" s="303">
        <f t="shared" si="38"/>
        <v>0</v>
      </c>
      <c r="BD34" s="210">
        <f t="shared" si="39"/>
        <v>0</v>
      </c>
      <c r="BE34" s="200">
        <f t="shared" si="7"/>
        <v>0</v>
      </c>
      <c r="BF34" s="200">
        <f t="shared" si="8"/>
        <v>0</v>
      </c>
      <c r="BG34" s="200">
        <f t="shared" si="9"/>
        <v>0</v>
      </c>
      <c r="BH34" s="211">
        <f t="shared" si="10"/>
        <v>0</v>
      </c>
      <c r="BI34" s="210" t="str">
        <f t="shared" si="11"/>
        <v xml:space="preserve"> </v>
      </c>
      <c r="BJ34" s="200" t="str">
        <f t="shared" si="12"/>
        <v xml:space="preserve"> </v>
      </c>
      <c r="BK34" s="200">
        <f t="shared" si="13"/>
        <v>0</v>
      </c>
      <c r="BL34" s="200"/>
      <c r="BM34" s="213">
        <f t="shared" si="40"/>
        <v>0</v>
      </c>
      <c r="BO34" s="195" t="str">
        <f t="shared" si="41"/>
        <v/>
      </c>
      <c r="BP34" s="195" t="str">
        <f t="shared" si="42"/>
        <v/>
      </c>
      <c r="BQ34" s="195">
        <f t="shared" si="43"/>
        <v>1</v>
      </c>
      <c r="BR34" s="215">
        <f t="shared" si="44"/>
        <v>1</v>
      </c>
      <c r="BS34" s="195" t="str">
        <f t="shared" si="45"/>
        <v>OK</v>
      </c>
      <c r="BU34" s="301">
        <f t="shared" si="46"/>
        <v>0</v>
      </c>
      <c r="BV34" s="301" t="str">
        <f t="shared" si="47"/>
        <v xml:space="preserve"> </v>
      </c>
      <c r="BW34" s="301" t="str">
        <f t="shared" si="48"/>
        <v xml:space="preserve"> </v>
      </c>
      <c r="BX34" s="242">
        <f t="shared" si="49"/>
        <v>0</v>
      </c>
      <c r="BY34" s="301">
        <f t="shared" si="50"/>
        <v>0</v>
      </c>
      <c r="BZ34" s="301" t="b">
        <f t="shared" si="51"/>
        <v>0</v>
      </c>
      <c r="CA34" s="301" t="b">
        <f t="shared" si="52"/>
        <v>0</v>
      </c>
    </row>
    <row r="35" spans="1:79">
      <c r="A35" s="36"/>
      <c r="B35" s="38"/>
      <c r="C35" s="149"/>
      <c r="D35" s="149"/>
      <c r="E35" s="223" t="s">
        <v>88</v>
      </c>
      <c r="F35" s="223">
        <v>12</v>
      </c>
      <c r="G35" s="224"/>
      <c r="H35" s="225"/>
      <c r="I35" s="306">
        <f t="shared" si="0"/>
        <v>0</v>
      </c>
      <c r="J35" s="306" t="str">
        <f t="shared" si="1"/>
        <v/>
      </c>
      <c r="K35" s="306" t="str">
        <f t="shared" si="2"/>
        <v/>
      </c>
      <c r="L35" s="226"/>
      <c r="M35" s="227"/>
      <c r="N35" s="227"/>
      <c r="O35" s="19">
        <f t="shared" si="53"/>
        <v>0</v>
      </c>
      <c r="P35" s="14">
        <f t="shared" si="14"/>
        <v>0</v>
      </c>
      <c r="Q35" s="15">
        <f t="shared" si="15"/>
        <v>0</v>
      </c>
      <c r="R35" s="15">
        <f t="shared" si="16"/>
        <v>0</v>
      </c>
      <c r="S35" s="15">
        <f t="shared" si="17"/>
        <v>0</v>
      </c>
      <c r="T35" s="15">
        <f t="shared" si="18"/>
        <v>0</v>
      </c>
      <c r="U35" s="142">
        <f t="shared" si="19"/>
        <v>0</v>
      </c>
      <c r="V35" s="15">
        <f t="shared" si="54"/>
        <v>0</v>
      </c>
      <c r="W35" s="142">
        <f t="shared" si="20"/>
        <v>0</v>
      </c>
      <c r="X35" s="15">
        <f t="shared" si="21"/>
        <v>0</v>
      </c>
      <c r="Y35" s="15">
        <f t="shared" si="22"/>
        <v>0</v>
      </c>
      <c r="Z35" s="16">
        <f t="shared" si="55"/>
        <v>0</v>
      </c>
      <c r="AA35" s="17">
        <f t="shared" si="56"/>
        <v>0</v>
      </c>
      <c r="AD35" s="159">
        <f t="shared" si="3"/>
        <v>0</v>
      </c>
      <c r="AE35" s="159">
        <f t="shared" si="4"/>
        <v>0</v>
      </c>
      <c r="AG35" s="157">
        <f t="shared" si="23"/>
        <v>0</v>
      </c>
      <c r="AI35" s="159">
        <f t="shared" si="5"/>
        <v>0</v>
      </c>
      <c r="AJ35" s="159">
        <f t="shared" si="6"/>
        <v>0</v>
      </c>
      <c r="AK35" s="231">
        <f t="shared" si="24"/>
        <v>0</v>
      </c>
      <c r="AL35" s="231">
        <f t="shared" si="25"/>
        <v>0</v>
      </c>
      <c r="AM35" s="231">
        <f t="shared" si="26"/>
        <v>0</v>
      </c>
      <c r="AN35" s="194">
        <f t="shared" si="27"/>
        <v>0</v>
      </c>
      <c r="AO35" s="405">
        <f t="shared" si="28"/>
        <v>0</v>
      </c>
      <c r="AP35" s="406">
        <f t="shared" si="29"/>
        <v>0</v>
      </c>
      <c r="AQ35" s="407"/>
      <c r="AR35" s="411">
        <f t="shared" si="30"/>
        <v>0</v>
      </c>
      <c r="AS35" s="408">
        <f t="shared" si="31"/>
        <v>0</v>
      </c>
      <c r="AT35" s="409"/>
      <c r="AU35" s="414">
        <f t="shared" si="32"/>
        <v>0</v>
      </c>
      <c r="AV35" s="406">
        <f t="shared" si="33"/>
        <v>0</v>
      </c>
      <c r="AW35" s="411"/>
      <c r="AX35" s="411">
        <f t="shared" si="34"/>
        <v>0</v>
      </c>
      <c r="AY35" s="412">
        <f t="shared" si="35"/>
        <v>0</v>
      </c>
      <c r="AZ35" s="413"/>
      <c r="BA35" s="411">
        <f t="shared" si="36"/>
        <v>0</v>
      </c>
      <c r="BB35" s="406">
        <f t="shared" si="37"/>
        <v>0</v>
      </c>
      <c r="BC35" s="303">
        <f t="shared" si="38"/>
        <v>0</v>
      </c>
      <c r="BD35" s="210">
        <f t="shared" si="39"/>
        <v>0</v>
      </c>
      <c r="BE35" s="200">
        <f t="shared" si="7"/>
        <v>0</v>
      </c>
      <c r="BF35" s="200">
        <f t="shared" si="8"/>
        <v>0</v>
      </c>
      <c r="BG35" s="200">
        <f t="shared" si="9"/>
        <v>0</v>
      </c>
      <c r="BH35" s="211">
        <f t="shared" si="10"/>
        <v>0</v>
      </c>
      <c r="BI35" s="210" t="str">
        <f t="shared" si="11"/>
        <v xml:space="preserve"> </v>
      </c>
      <c r="BJ35" s="200" t="str">
        <f t="shared" si="12"/>
        <v xml:space="preserve"> </v>
      </c>
      <c r="BK35" s="200">
        <f t="shared" si="13"/>
        <v>0</v>
      </c>
      <c r="BL35" s="200"/>
      <c r="BM35" s="213">
        <f t="shared" si="40"/>
        <v>0</v>
      </c>
      <c r="BO35" s="195" t="str">
        <f t="shared" si="41"/>
        <v/>
      </c>
      <c r="BP35" s="195" t="str">
        <f t="shared" si="42"/>
        <v/>
      </c>
      <c r="BQ35" s="195">
        <f t="shared" si="43"/>
        <v>1</v>
      </c>
      <c r="BR35" s="215">
        <f t="shared" si="44"/>
        <v>1</v>
      </c>
      <c r="BS35" s="195" t="str">
        <f t="shared" si="45"/>
        <v>OK</v>
      </c>
      <c r="BU35" s="301">
        <f t="shared" si="46"/>
        <v>0</v>
      </c>
      <c r="BV35" s="301" t="str">
        <f t="shared" si="47"/>
        <v xml:space="preserve"> </v>
      </c>
      <c r="BW35" s="301" t="str">
        <f t="shared" si="48"/>
        <v xml:space="preserve"> </v>
      </c>
      <c r="BX35" s="242">
        <f t="shared" si="49"/>
        <v>0</v>
      </c>
      <c r="BY35" s="301">
        <f t="shared" si="50"/>
        <v>0</v>
      </c>
      <c r="BZ35" s="301" t="b">
        <f t="shared" si="51"/>
        <v>0</v>
      </c>
      <c r="CA35" s="301" t="b">
        <f t="shared" si="52"/>
        <v>0</v>
      </c>
    </row>
    <row r="36" spans="1:79">
      <c r="A36" s="35"/>
      <c r="B36" s="39"/>
      <c r="C36" s="150"/>
      <c r="D36" s="150"/>
      <c r="E36" s="228" t="s">
        <v>88</v>
      </c>
      <c r="F36" s="228">
        <v>12</v>
      </c>
      <c r="G36" s="219"/>
      <c r="H36" s="220"/>
      <c r="I36" s="305">
        <f t="shared" si="0"/>
        <v>0</v>
      </c>
      <c r="J36" s="305" t="str">
        <f t="shared" si="1"/>
        <v/>
      </c>
      <c r="K36" s="305" t="str">
        <f t="shared" si="2"/>
        <v/>
      </c>
      <c r="L36" s="221"/>
      <c r="M36" s="222"/>
      <c r="N36" s="222"/>
      <c r="O36" s="19">
        <f t="shared" si="53"/>
        <v>0</v>
      </c>
      <c r="P36" s="14">
        <f t="shared" si="14"/>
        <v>0</v>
      </c>
      <c r="Q36" s="15">
        <f t="shared" si="15"/>
        <v>0</v>
      </c>
      <c r="R36" s="15">
        <f t="shared" si="16"/>
        <v>0</v>
      </c>
      <c r="S36" s="15">
        <f t="shared" si="17"/>
        <v>0</v>
      </c>
      <c r="T36" s="15">
        <f t="shared" si="18"/>
        <v>0</v>
      </c>
      <c r="U36" s="142">
        <f t="shared" si="19"/>
        <v>0</v>
      </c>
      <c r="V36" s="15">
        <f t="shared" si="54"/>
        <v>0</v>
      </c>
      <c r="W36" s="142">
        <f t="shared" si="20"/>
        <v>0</v>
      </c>
      <c r="X36" s="15">
        <f t="shared" si="21"/>
        <v>0</v>
      </c>
      <c r="Y36" s="15">
        <f t="shared" si="22"/>
        <v>0</v>
      </c>
      <c r="Z36" s="16">
        <f t="shared" si="55"/>
        <v>0</v>
      </c>
      <c r="AA36" s="17">
        <f t="shared" si="56"/>
        <v>0</v>
      </c>
      <c r="AD36" s="159">
        <f t="shared" si="3"/>
        <v>0</v>
      </c>
      <c r="AE36" s="159">
        <f t="shared" si="4"/>
        <v>0</v>
      </c>
      <c r="AG36" s="157">
        <f t="shared" si="23"/>
        <v>0</v>
      </c>
      <c r="AI36" s="159">
        <f t="shared" si="5"/>
        <v>0</v>
      </c>
      <c r="AJ36" s="159">
        <f t="shared" si="6"/>
        <v>0</v>
      </c>
      <c r="AK36" s="231">
        <f t="shared" si="24"/>
        <v>0</v>
      </c>
      <c r="AL36" s="231">
        <f t="shared" si="25"/>
        <v>0</v>
      </c>
      <c r="AM36" s="231">
        <f t="shared" si="26"/>
        <v>0</v>
      </c>
      <c r="AN36" s="194">
        <f t="shared" si="27"/>
        <v>0</v>
      </c>
      <c r="AO36" s="405">
        <f t="shared" si="28"/>
        <v>0</v>
      </c>
      <c r="AP36" s="406">
        <f t="shared" si="29"/>
        <v>0</v>
      </c>
      <c r="AQ36" s="407"/>
      <c r="AR36" s="411">
        <f t="shared" si="30"/>
        <v>0</v>
      </c>
      <c r="AS36" s="408">
        <f t="shared" si="31"/>
        <v>0</v>
      </c>
      <c r="AT36" s="409"/>
      <c r="AU36" s="414">
        <f t="shared" si="32"/>
        <v>0</v>
      </c>
      <c r="AV36" s="406">
        <f t="shared" si="33"/>
        <v>0</v>
      </c>
      <c r="AW36" s="411"/>
      <c r="AX36" s="411">
        <f t="shared" si="34"/>
        <v>0</v>
      </c>
      <c r="AY36" s="412">
        <f t="shared" si="35"/>
        <v>0</v>
      </c>
      <c r="AZ36" s="413"/>
      <c r="BA36" s="411">
        <f t="shared" si="36"/>
        <v>0</v>
      </c>
      <c r="BB36" s="406">
        <f t="shared" si="37"/>
        <v>0</v>
      </c>
      <c r="BC36" s="303">
        <f t="shared" si="38"/>
        <v>0</v>
      </c>
      <c r="BD36" s="210">
        <f t="shared" si="39"/>
        <v>0</v>
      </c>
      <c r="BE36" s="200">
        <f t="shared" si="7"/>
        <v>0</v>
      </c>
      <c r="BF36" s="200">
        <f t="shared" si="8"/>
        <v>0</v>
      </c>
      <c r="BG36" s="200">
        <f t="shared" si="9"/>
        <v>0</v>
      </c>
      <c r="BH36" s="211">
        <f t="shared" si="10"/>
        <v>0</v>
      </c>
      <c r="BI36" s="210" t="str">
        <f t="shared" si="11"/>
        <v xml:space="preserve"> </v>
      </c>
      <c r="BJ36" s="200" t="str">
        <f t="shared" si="12"/>
        <v xml:space="preserve"> </v>
      </c>
      <c r="BK36" s="200">
        <f t="shared" si="13"/>
        <v>0</v>
      </c>
      <c r="BL36" s="200"/>
      <c r="BM36" s="213">
        <f t="shared" si="40"/>
        <v>0</v>
      </c>
      <c r="BO36" s="195" t="str">
        <f t="shared" si="41"/>
        <v/>
      </c>
      <c r="BP36" s="195" t="str">
        <f t="shared" si="42"/>
        <v/>
      </c>
      <c r="BQ36" s="195">
        <f t="shared" si="43"/>
        <v>1</v>
      </c>
      <c r="BR36" s="215">
        <f t="shared" si="44"/>
        <v>1</v>
      </c>
      <c r="BS36" s="195" t="str">
        <f t="shared" si="45"/>
        <v>OK</v>
      </c>
      <c r="BU36" s="301">
        <f t="shared" si="46"/>
        <v>0</v>
      </c>
      <c r="BV36" s="301" t="str">
        <f t="shared" si="47"/>
        <v xml:space="preserve"> </v>
      </c>
      <c r="BW36" s="301" t="str">
        <f t="shared" si="48"/>
        <v xml:space="preserve"> </v>
      </c>
      <c r="BX36" s="242">
        <f t="shared" si="49"/>
        <v>0</v>
      </c>
      <c r="BY36" s="301">
        <f t="shared" si="50"/>
        <v>0</v>
      </c>
      <c r="BZ36" s="301" t="b">
        <f t="shared" si="51"/>
        <v>0</v>
      </c>
      <c r="CA36" s="301" t="b">
        <f t="shared" si="52"/>
        <v>0</v>
      </c>
    </row>
    <row r="37" spans="1:79">
      <c r="A37" s="36"/>
      <c r="B37" s="38"/>
      <c r="C37" s="149"/>
      <c r="D37" s="149"/>
      <c r="E37" s="223" t="s">
        <v>88</v>
      </c>
      <c r="F37" s="223">
        <v>12</v>
      </c>
      <c r="G37" s="224"/>
      <c r="H37" s="225"/>
      <c r="I37" s="306">
        <f t="shared" si="0"/>
        <v>0</v>
      </c>
      <c r="J37" s="306" t="str">
        <f t="shared" si="1"/>
        <v/>
      </c>
      <c r="K37" s="306" t="str">
        <f t="shared" si="2"/>
        <v/>
      </c>
      <c r="L37" s="226"/>
      <c r="M37" s="227"/>
      <c r="N37" s="227"/>
      <c r="O37" s="19">
        <f t="shared" si="53"/>
        <v>0</v>
      </c>
      <c r="P37" s="14">
        <f t="shared" si="14"/>
        <v>0</v>
      </c>
      <c r="Q37" s="15">
        <f t="shared" si="15"/>
        <v>0</v>
      </c>
      <c r="R37" s="15">
        <f t="shared" si="16"/>
        <v>0</v>
      </c>
      <c r="S37" s="15">
        <f t="shared" si="17"/>
        <v>0</v>
      </c>
      <c r="T37" s="15">
        <f t="shared" si="18"/>
        <v>0</v>
      </c>
      <c r="U37" s="142">
        <f t="shared" si="19"/>
        <v>0</v>
      </c>
      <c r="V37" s="15">
        <f t="shared" si="54"/>
        <v>0</v>
      </c>
      <c r="W37" s="142">
        <f t="shared" si="20"/>
        <v>0</v>
      </c>
      <c r="X37" s="15">
        <f t="shared" si="21"/>
        <v>0</v>
      </c>
      <c r="Y37" s="15">
        <f t="shared" si="22"/>
        <v>0</v>
      </c>
      <c r="Z37" s="16">
        <f t="shared" si="55"/>
        <v>0</v>
      </c>
      <c r="AA37" s="17">
        <f t="shared" si="56"/>
        <v>0</v>
      </c>
      <c r="AD37" s="159">
        <f t="shared" si="3"/>
        <v>0</v>
      </c>
      <c r="AE37" s="159">
        <f t="shared" si="4"/>
        <v>0</v>
      </c>
      <c r="AG37" s="157">
        <f t="shared" si="23"/>
        <v>0</v>
      </c>
      <c r="AI37" s="159">
        <f t="shared" si="5"/>
        <v>0</v>
      </c>
      <c r="AJ37" s="159">
        <f t="shared" si="6"/>
        <v>0</v>
      </c>
      <c r="AK37" s="231">
        <f t="shared" si="24"/>
        <v>0</v>
      </c>
      <c r="AL37" s="231">
        <f t="shared" si="25"/>
        <v>0</v>
      </c>
      <c r="AM37" s="231">
        <f t="shared" si="26"/>
        <v>0</v>
      </c>
      <c r="AN37" s="194">
        <f t="shared" si="27"/>
        <v>0</v>
      </c>
      <c r="AO37" s="405">
        <f t="shared" si="28"/>
        <v>0</v>
      </c>
      <c r="AP37" s="406">
        <f t="shared" si="29"/>
        <v>0</v>
      </c>
      <c r="AQ37" s="407"/>
      <c r="AR37" s="411">
        <f t="shared" si="30"/>
        <v>0</v>
      </c>
      <c r="AS37" s="408">
        <f t="shared" si="31"/>
        <v>0</v>
      </c>
      <c r="AT37" s="409"/>
      <c r="AU37" s="414">
        <f t="shared" si="32"/>
        <v>0</v>
      </c>
      <c r="AV37" s="406">
        <f t="shared" si="33"/>
        <v>0</v>
      </c>
      <c r="AW37" s="411"/>
      <c r="AX37" s="411">
        <f t="shared" si="34"/>
        <v>0</v>
      </c>
      <c r="AY37" s="412">
        <f t="shared" si="35"/>
        <v>0</v>
      </c>
      <c r="AZ37" s="413"/>
      <c r="BA37" s="411">
        <f t="shared" si="36"/>
        <v>0</v>
      </c>
      <c r="BB37" s="406">
        <f t="shared" si="37"/>
        <v>0</v>
      </c>
      <c r="BC37" s="303">
        <f t="shared" si="38"/>
        <v>0</v>
      </c>
      <c r="BD37" s="210">
        <f t="shared" si="39"/>
        <v>0</v>
      </c>
      <c r="BE37" s="200">
        <f t="shared" si="7"/>
        <v>0</v>
      </c>
      <c r="BF37" s="200">
        <f t="shared" si="8"/>
        <v>0</v>
      </c>
      <c r="BG37" s="200">
        <f t="shared" si="9"/>
        <v>0</v>
      </c>
      <c r="BH37" s="211">
        <f t="shared" si="10"/>
        <v>0</v>
      </c>
      <c r="BI37" s="210" t="str">
        <f t="shared" si="11"/>
        <v xml:space="preserve"> </v>
      </c>
      <c r="BJ37" s="200" t="str">
        <f t="shared" si="12"/>
        <v xml:space="preserve"> </v>
      </c>
      <c r="BK37" s="200">
        <f t="shared" si="13"/>
        <v>0</v>
      </c>
      <c r="BL37" s="200"/>
      <c r="BM37" s="213">
        <f t="shared" si="40"/>
        <v>0</v>
      </c>
      <c r="BO37" s="195" t="str">
        <f t="shared" si="41"/>
        <v/>
      </c>
      <c r="BP37" s="195" t="str">
        <f t="shared" si="42"/>
        <v/>
      </c>
      <c r="BQ37" s="195">
        <f t="shared" si="43"/>
        <v>1</v>
      </c>
      <c r="BR37" s="215">
        <f t="shared" si="44"/>
        <v>1</v>
      </c>
      <c r="BS37" s="195" t="str">
        <f t="shared" si="45"/>
        <v>OK</v>
      </c>
      <c r="BU37" s="301">
        <f t="shared" si="46"/>
        <v>0</v>
      </c>
      <c r="BV37" s="301" t="str">
        <f t="shared" si="47"/>
        <v xml:space="preserve"> </v>
      </c>
      <c r="BW37" s="301" t="str">
        <f t="shared" si="48"/>
        <v xml:space="preserve"> </v>
      </c>
      <c r="BX37" s="242">
        <f t="shared" si="49"/>
        <v>0</v>
      </c>
      <c r="BY37" s="301">
        <f t="shared" si="50"/>
        <v>0</v>
      </c>
      <c r="BZ37" s="301" t="b">
        <f t="shared" si="51"/>
        <v>0</v>
      </c>
      <c r="CA37" s="301" t="b">
        <f t="shared" si="52"/>
        <v>0</v>
      </c>
    </row>
    <row r="38" spans="1:79">
      <c r="A38" s="35"/>
      <c r="B38" s="39"/>
      <c r="C38" s="150"/>
      <c r="D38" s="150"/>
      <c r="E38" s="228" t="s">
        <v>88</v>
      </c>
      <c r="F38" s="228">
        <v>12</v>
      </c>
      <c r="G38" s="219"/>
      <c r="H38" s="220"/>
      <c r="I38" s="305">
        <f t="shared" si="0"/>
        <v>0</v>
      </c>
      <c r="J38" s="305" t="str">
        <f t="shared" si="1"/>
        <v/>
      </c>
      <c r="K38" s="305" t="str">
        <f t="shared" si="2"/>
        <v/>
      </c>
      <c r="L38" s="221"/>
      <c r="M38" s="222"/>
      <c r="N38" s="222"/>
      <c r="O38" s="19">
        <f t="shared" si="53"/>
        <v>0</v>
      </c>
      <c r="P38" s="14">
        <f t="shared" si="14"/>
        <v>0</v>
      </c>
      <c r="Q38" s="15">
        <f t="shared" si="15"/>
        <v>0</v>
      </c>
      <c r="R38" s="15">
        <f t="shared" si="16"/>
        <v>0</v>
      </c>
      <c r="S38" s="15">
        <f t="shared" si="17"/>
        <v>0</v>
      </c>
      <c r="T38" s="15">
        <f t="shared" si="18"/>
        <v>0</v>
      </c>
      <c r="U38" s="142">
        <f t="shared" si="19"/>
        <v>0</v>
      </c>
      <c r="V38" s="15">
        <f t="shared" si="54"/>
        <v>0</v>
      </c>
      <c r="W38" s="142">
        <f t="shared" si="20"/>
        <v>0</v>
      </c>
      <c r="X38" s="15">
        <f t="shared" si="21"/>
        <v>0</v>
      </c>
      <c r="Y38" s="15">
        <f t="shared" si="22"/>
        <v>0</v>
      </c>
      <c r="Z38" s="16">
        <f t="shared" si="55"/>
        <v>0</v>
      </c>
      <c r="AA38" s="17">
        <f t="shared" si="56"/>
        <v>0</v>
      </c>
      <c r="AD38" s="159">
        <f t="shared" si="3"/>
        <v>0</v>
      </c>
      <c r="AE38" s="159">
        <f t="shared" si="4"/>
        <v>0</v>
      </c>
      <c r="AG38" s="157">
        <f t="shared" si="23"/>
        <v>0</v>
      </c>
      <c r="AI38" s="159">
        <f t="shared" si="5"/>
        <v>0</v>
      </c>
      <c r="AJ38" s="159">
        <f t="shared" si="6"/>
        <v>0</v>
      </c>
      <c r="AK38" s="231">
        <f t="shared" si="24"/>
        <v>0</v>
      </c>
      <c r="AL38" s="231">
        <f t="shared" si="25"/>
        <v>0</v>
      </c>
      <c r="AM38" s="231">
        <f t="shared" si="26"/>
        <v>0</v>
      </c>
      <c r="AN38" s="194">
        <f t="shared" si="27"/>
        <v>0</v>
      </c>
      <c r="AO38" s="405">
        <f t="shared" si="28"/>
        <v>0</v>
      </c>
      <c r="AP38" s="406">
        <f t="shared" si="29"/>
        <v>0</v>
      </c>
      <c r="AQ38" s="407"/>
      <c r="AR38" s="411">
        <f t="shared" si="30"/>
        <v>0</v>
      </c>
      <c r="AS38" s="408">
        <f t="shared" si="31"/>
        <v>0</v>
      </c>
      <c r="AT38" s="409"/>
      <c r="AU38" s="414">
        <f t="shared" si="32"/>
        <v>0</v>
      </c>
      <c r="AV38" s="406">
        <f t="shared" si="33"/>
        <v>0</v>
      </c>
      <c r="AW38" s="411"/>
      <c r="AX38" s="411">
        <f t="shared" si="34"/>
        <v>0</v>
      </c>
      <c r="AY38" s="412">
        <f t="shared" si="35"/>
        <v>0</v>
      </c>
      <c r="AZ38" s="413"/>
      <c r="BA38" s="411">
        <f t="shared" si="36"/>
        <v>0</v>
      </c>
      <c r="BB38" s="406">
        <f t="shared" si="37"/>
        <v>0</v>
      </c>
      <c r="BC38" s="303">
        <f t="shared" si="38"/>
        <v>0</v>
      </c>
      <c r="BD38" s="210">
        <f t="shared" si="39"/>
        <v>0</v>
      </c>
      <c r="BE38" s="200">
        <f t="shared" si="7"/>
        <v>0</v>
      </c>
      <c r="BF38" s="200">
        <f t="shared" si="8"/>
        <v>0</v>
      </c>
      <c r="BG38" s="200">
        <f t="shared" si="9"/>
        <v>0</v>
      </c>
      <c r="BH38" s="211">
        <f t="shared" si="10"/>
        <v>0</v>
      </c>
      <c r="BI38" s="210" t="str">
        <f t="shared" si="11"/>
        <v xml:space="preserve"> </v>
      </c>
      <c r="BJ38" s="200" t="str">
        <f t="shared" si="12"/>
        <v xml:space="preserve"> </v>
      </c>
      <c r="BK38" s="200">
        <f t="shared" si="13"/>
        <v>0</v>
      </c>
      <c r="BL38" s="200"/>
      <c r="BM38" s="213">
        <f t="shared" si="40"/>
        <v>0</v>
      </c>
      <c r="BO38" s="195" t="str">
        <f t="shared" si="41"/>
        <v/>
      </c>
      <c r="BP38" s="195" t="str">
        <f t="shared" si="42"/>
        <v/>
      </c>
      <c r="BQ38" s="195">
        <f t="shared" si="43"/>
        <v>1</v>
      </c>
      <c r="BR38" s="215">
        <f t="shared" si="44"/>
        <v>1</v>
      </c>
      <c r="BS38" s="195" t="str">
        <f t="shared" si="45"/>
        <v>OK</v>
      </c>
      <c r="BU38" s="301">
        <f t="shared" si="46"/>
        <v>0</v>
      </c>
      <c r="BV38" s="301" t="str">
        <f t="shared" si="47"/>
        <v xml:space="preserve"> </v>
      </c>
      <c r="BW38" s="301" t="str">
        <f t="shared" si="48"/>
        <v xml:space="preserve"> </v>
      </c>
      <c r="BX38" s="242">
        <f t="shared" si="49"/>
        <v>0</v>
      </c>
      <c r="BY38" s="301">
        <f t="shared" si="50"/>
        <v>0</v>
      </c>
      <c r="BZ38" s="301" t="b">
        <f t="shared" si="51"/>
        <v>0</v>
      </c>
      <c r="CA38" s="301" t="b">
        <f t="shared" si="52"/>
        <v>0</v>
      </c>
    </row>
    <row r="39" spans="1:79">
      <c r="A39" s="36"/>
      <c r="B39" s="38"/>
      <c r="C39" s="149"/>
      <c r="D39" s="149"/>
      <c r="E39" s="223" t="s">
        <v>88</v>
      </c>
      <c r="F39" s="223">
        <v>12</v>
      </c>
      <c r="G39" s="224"/>
      <c r="H39" s="225"/>
      <c r="I39" s="306">
        <f t="shared" si="0"/>
        <v>0</v>
      </c>
      <c r="J39" s="306" t="str">
        <f t="shared" si="1"/>
        <v/>
      </c>
      <c r="K39" s="306" t="str">
        <f t="shared" si="2"/>
        <v/>
      </c>
      <c r="L39" s="226"/>
      <c r="M39" s="227"/>
      <c r="N39" s="227"/>
      <c r="O39" s="19">
        <f t="shared" si="53"/>
        <v>0</v>
      </c>
      <c r="P39" s="14">
        <f t="shared" si="14"/>
        <v>0</v>
      </c>
      <c r="Q39" s="15">
        <f t="shared" si="15"/>
        <v>0</v>
      </c>
      <c r="R39" s="15">
        <f t="shared" si="16"/>
        <v>0</v>
      </c>
      <c r="S39" s="15">
        <f t="shared" si="17"/>
        <v>0</v>
      </c>
      <c r="T39" s="15">
        <f t="shared" si="18"/>
        <v>0</v>
      </c>
      <c r="U39" s="142">
        <f t="shared" si="19"/>
        <v>0</v>
      </c>
      <c r="V39" s="15">
        <f t="shared" si="54"/>
        <v>0</v>
      </c>
      <c r="W39" s="142">
        <f t="shared" si="20"/>
        <v>0</v>
      </c>
      <c r="X39" s="15">
        <f t="shared" si="21"/>
        <v>0</v>
      </c>
      <c r="Y39" s="15">
        <f t="shared" si="22"/>
        <v>0</v>
      </c>
      <c r="Z39" s="16">
        <f t="shared" si="55"/>
        <v>0</v>
      </c>
      <c r="AA39" s="17">
        <f t="shared" si="56"/>
        <v>0</v>
      </c>
      <c r="AD39" s="159">
        <f t="shared" si="3"/>
        <v>0</v>
      </c>
      <c r="AE39" s="159">
        <f t="shared" si="4"/>
        <v>0</v>
      </c>
      <c r="AG39" s="157">
        <f t="shared" si="23"/>
        <v>0</v>
      </c>
      <c r="AI39" s="159">
        <f t="shared" si="5"/>
        <v>0</v>
      </c>
      <c r="AJ39" s="159">
        <f t="shared" si="6"/>
        <v>0</v>
      </c>
      <c r="AK39" s="231">
        <f t="shared" si="24"/>
        <v>0</v>
      </c>
      <c r="AL39" s="231">
        <f t="shared" si="25"/>
        <v>0</v>
      </c>
      <c r="AM39" s="231">
        <f t="shared" si="26"/>
        <v>0</v>
      </c>
      <c r="AN39" s="194">
        <f t="shared" si="27"/>
        <v>0</v>
      </c>
      <c r="AO39" s="405">
        <f t="shared" si="28"/>
        <v>0</v>
      </c>
      <c r="AP39" s="406">
        <f t="shared" si="29"/>
        <v>0</v>
      </c>
      <c r="AQ39" s="407"/>
      <c r="AR39" s="411">
        <f t="shared" si="30"/>
        <v>0</v>
      </c>
      <c r="AS39" s="408">
        <f t="shared" si="31"/>
        <v>0</v>
      </c>
      <c r="AT39" s="409"/>
      <c r="AU39" s="414">
        <f t="shared" si="32"/>
        <v>0</v>
      </c>
      <c r="AV39" s="406">
        <f t="shared" si="33"/>
        <v>0</v>
      </c>
      <c r="AW39" s="411"/>
      <c r="AX39" s="411">
        <f t="shared" si="34"/>
        <v>0</v>
      </c>
      <c r="AY39" s="412">
        <f t="shared" si="35"/>
        <v>0</v>
      </c>
      <c r="AZ39" s="413"/>
      <c r="BA39" s="411">
        <f t="shared" si="36"/>
        <v>0</v>
      </c>
      <c r="BB39" s="406">
        <f t="shared" si="37"/>
        <v>0</v>
      </c>
      <c r="BC39" s="303">
        <f t="shared" si="38"/>
        <v>0</v>
      </c>
      <c r="BD39" s="210">
        <f t="shared" si="39"/>
        <v>0</v>
      </c>
      <c r="BE39" s="200">
        <f t="shared" si="7"/>
        <v>0</v>
      </c>
      <c r="BF39" s="200">
        <f t="shared" si="8"/>
        <v>0</v>
      </c>
      <c r="BG39" s="200">
        <f t="shared" si="9"/>
        <v>0</v>
      </c>
      <c r="BH39" s="211">
        <f t="shared" si="10"/>
        <v>0</v>
      </c>
      <c r="BI39" s="210" t="str">
        <f t="shared" si="11"/>
        <v xml:space="preserve"> </v>
      </c>
      <c r="BJ39" s="200" t="str">
        <f t="shared" si="12"/>
        <v xml:space="preserve"> </v>
      </c>
      <c r="BK39" s="200">
        <f t="shared" si="13"/>
        <v>0</v>
      </c>
      <c r="BL39" s="200"/>
      <c r="BM39" s="213">
        <f t="shared" si="40"/>
        <v>0</v>
      </c>
      <c r="BO39" s="195" t="str">
        <f t="shared" si="41"/>
        <v/>
      </c>
      <c r="BP39" s="195" t="str">
        <f t="shared" si="42"/>
        <v/>
      </c>
      <c r="BQ39" s="195">
        <f t="shared" si="43"/>
        <v>1</v>
      </c>
      <c r="BR39" s="215">
        <f t="shared" si="44"/>
        <v>1</v>
      </c>
      <c r="BS39" s="195" t="str">
        <f t="shared" si="45"/>
        <v>OK</v>
      </c>
      <c r="BU39" s="301">
        <f t="shared" si="46"/>
        <v>0</v>
      </c>
      <c r="BV39" s="301" t="str">
        <f t="shared" si="47"/>
        <v xml:space="preserve"> </v>
      </c>
      <c r="BW39" s="301" t="str">
        <f t="shared" si="48"/>
        <v xml:space="preserve"> </v>
      </c>
      <c r="BX39" s="242">
        <f t="shared" si="49"/>
        <v>0</v>
      </c>
      <c r="BY39" s="301">
        <f t="shared" si="50"/>
        <v>0</v>
      </c>
      <c r="BZ39" s="301" t="b">
        <f t="shared" si="51"/>
        <v>0</v>
      </c>
      <c r="CA39" s="301" t="b">
        <f t="shared" si="52"/>
        <v>0</v>
      </c>
    </row>
    <row r="40" spans="1:79">
      <c r="A40" s="35"/>
      <c r="B40" s="39"/>
      <c r="C40" s="150"/>
      <c r="D40" s="150"/>
      <c r="E40" s="228" t="s">
        <v>88</v>
      </c>
      <c r="F40" s="228">
        <v>12</v>
      </c>
      <c r="G40" s="219"/>
      <c r="H40" s="220"/>
      <c r="I40" s="305">
        <f t="shared" si="0"/>
        <v>0</v>
      </c>
      <c r="J40" s="305" t="str">
        <f t="shared" si="1"/>
        <v/>
      </c>
      <c r="K40" s="305" t="str">
        <f t="shared" si="2"/>
        <v/>
      </c>
      <c r="L40" s="221"/>
      <c r="M40" s="222"/>
      <c r="N40" s="222"/>
      <c r="O40" s="19">
        <f t="shared" si="53"/>
        <v>0</v>
      </c>
      <c r="P40" s="14">
        <f t="shared" si="14"/>
        <v>0</v>
      </c>
      <c r="Q40" s="15">
        <f t="shared" si="15"/>
        <v>0</v>
      </c>
      <c r="R40" s="15">
        <f t="shared" si="16"/>
        <v>0</v>
      </c>
      <c r="S40" s="15">
        <f t="shared" si="17"/>
        <v>0</v>
      </c>
      <c r="T40" s="15">
        <f t="shared" si="18"/>
        <v>0</v>
      </c>
      <c r="U40" s="142">
        <f t="shared" si="19"/>
        <v>0</v>
      </c>
      <c r="V40" s="15">
        <f t="shared" si="54"/>
        <v>0</v>
      </c>
      <c r="W40" s="142">
        <f t="shared" si="20"/>
        <v>0</v>
      </c>
      <c r="X40" s="15">
        <f t="shared" si="21"/>
        <v>0</v>
      </c>
      <c r="Y40" s="15">
        <f t="shared" si="22"/>
        <v>0</v>
      </c>
      <c r="Z40" s="16">
        <f t="shared" si="55"/>
        <v>0</v>
      </c>
      <c r="AA40" s="17">
        <f t="shared" si="56"/>
        <v>0</v>
      </c>
      <c r="AD40" s="159">
        <f t="shared" si="3"/>
        <v>0</v>
      </c>
      <c r="AE40" s="159">
        <f t="shared" si="4"/>
        <v>0</v>
      </c>
      <c r="AG40" s="157">
        <f t="shared" si="23"/>
        <v>0</v>
      </c>
      <c r="AI40" s="159">
        <f t="shared" si="5"/>
        <v>0</v>
      </c>
      <c r="AJ40" s="159">
        <f t="shared" si="6"/>
        <v>0</v>
      </c>
      <c r="AK40" s="231">
        <f t="shared" si="24"/>
        <v>0</v>
      </c>
      <c r="AL40" s="231">
        <f t="shared" si="25"/>
        <v>0</v>
      </c>
      <c r="AM40" s="231">
        <f t="shared" si="26"/>
        <v>0</v>
      </c>
      <c r="AN40" s="194">
        <f t="shared" si="27"/>
        <v>0</v>
      </c>
      <c r="AO40" s="405">
        <f t="shared" si="28"/>
        <v>0</v>
      </c>
      <c r="AP40" s="406">
        <f t="shared" si="29"/>
        <v>0</v>
      </c>
      <c r="AQ40" s="407"/>
      <c r="AR40" s="411">
        <f t="shared" si="30"/>
        <v>0</v>
      </c>
      <c r="AS40" s="408">
        <f t="shared" si="31"/>
        <v>0</v>
      </c>
      <c r="AT40" s="409"/>
      <c r="AU40" s="414">
        <f t="shared" si="32"/>
        <v>0</v>
      </c>
      <c r="AV40" s="406">
        <f t="shared" si="33"/>
        <v>0</v>
      </c>
      <c r="AW40" s="411"/>
      <c r="AX40" s="411">
        <f t="shared" si="34"/>
        <v>0</v>
      </c>
      <c r="AY40" s="412">
        <f t="shared" si="35"/>
        <v>0</v>
      </c>
      <c r="AZ40" s="413"/>
      <c r="BA40" s="411">
        <f t="shared" si="36"/>
        <v>0</v>
      </c>
      <c r="BB40" s="406">
        <f t="shared" si="37"/>
        <v>0</v>
      </c>
      <c r="BC40" s="303">
        <f t="shared" si="38"/>
        <v>0</v>
      </c>
      <c r="BD40" s="210">
        <f t="shared" si="39"/>
        <v>0</v>
      </c>
      <c r="BE40" s="200">
        <f t="shared" si="7"/>
        <v>0</v>
      </c>
      <c r="BF40" s="200">
        <f t="shared" si="8"/>
        <v>0</v>
      </c>
      <c r="BG40" s="200">
        <f t="shared" si="9"/>
        <v>0</v>
      </c>
      <c r="BH40" s="211">
        <f t="shared" si="10"/>
        <v>0</v>
      </c>
      <c r="BI40" s="210" t="str">
        <f t="shared" si="11"/>
        <v xml:space="preserve"> </v>
      </c>
      <c r="BJ40" s="200" t="str">
        <f t="shared" si="12"/>
        <v xml:space="preserve"> </v>
      </c>
      <c r="BK40" s="200">
        <f t="shared" si="13"/>
        <v>0</v>
      </c>
      <c r="BL40" s="200"/>
      <c r="BM40" s="213">
        <f t="shared" si="40"/>
        <v>0</v>
      </c>
      <c r="BO40" s="195" t="str">
        <f t="shared" si="41"/>
        <v/>
      </c>
      <c r="BP40" s="195" t="str">
        <f t="shared" si="42"/>
        <v/>
      </c>
      <c r="BQ40" s="195">
        <f t="shared" si="43"/>
        <v>1</v>
      </c>
      <c r="BR40" s="215">
        <f t="shared" si="44"/>
        <v>1</v>
      </c>
      <c r="BS40" s="195" t="str">
        <f t="shared" si="45"/>
        <v>OK</v>
      </c>
      <c r="BU40" s="301">
        <f t="shared" si="46"/>
        <v>0</v>
      </c>
      <c r="BV40" s="301" t="str">
        <f t="shared" si="47"/>
        <v xml:space="preserve"> </v>
      </c>
      <c r="BW40" s="301" t="str">
        <f t="shared" si="48"/>
        <v xml:space="preserve"> </v>
      </c>
      <c r="BX40" s="242">
        <f t="shared" si="49"/>
        <v>0</v>
      </c>
      <c r="BY40" s="301">
        <f t="shared" si="50"/>
        <v>0</v>
      </c>
      <c r="BZ40" s="301" t="b">
        <f t="shared" si="51"/>
        <v>0</v>
      </c>
      <c r="CA40" s="301" t="b">
        <f t="shared" si="52"/>
        <v>0</v>
      </c>
    </row>
    <row r="41" spans="1:79">
      <c r="A41" s="36"/>
      <c r="B41" s="38"/>
      <c r="C41" s="149"/>
      <c r="D41" s="149"/>
      <c r="E41" s="223" t="s">
        <v>88</v>
      </c>
      <c r="F41" s="223">
        <v>12</v>
      </c>
      <c r="G41" s="224"/>
      <c r="H41" s="225"/>
      <c r="I41" s="306">
        <f t="shared" si="0"/>
        <v>0</v>
      </c>
      <c r="J41" s="306" t="str">
        <f t="shared" si="1"/>
        <v/>
      </c>
      <c r="K41" s="306" t="str">
        <f t="shared" si="2"/>
        <v/>
      </c>
      <c r="L41" s="226"/>
      <c r="M41" s="227"/>
      <c r="N41" s="227"/>
      <c r="O41" s="19">
        <f t="shared" si="53"/>
        <v>0</v>
      </c>
      <c r="P41" s="14">
        <f t="shared" si="14"/>
        <v>0</v>
      </c>
      <c r="Q41" s="15">
        <f t="shared" si="15"/>
        <v>0</v>
      </c>
      <c r="R41" s="15">
        <f t="shared" si="16"/>
        <v>0</v>
      </c>
      <c r="S41" s="15">
        <f t="shared" si="17"/>
        <v>0</v>
      </c>
      <c r="T41" s="15">
        <f t="shared" si="18"/>
        <v>0</v>
      </c>
      <c r="U41" s="142">
        <f t="shared" si="19"/>
        <v>0</v>
      </c>
      <c r="V41" s="15">
        <f t="shared" si="54"/>
        <v>0</v>
      </c>
      <c r="W41" s="142">
        <f t="shared" si="20"/>
        <v>0</v>
      </c>
      <c r="X41" s="15">
        <f t="shared" si="21"/>
        <v>0</v>
      </c>
      <c r="Y41" s="15">
        <f t="shared" si="22"/>
        <v>0</v>
      </c>
      <c r="Z41" s="16">
        <f t="shared" si="55"/>
        <v>0</v>
      </c>
      <c r="AA41" s="17">
        <f t="shared" si="56"/>
        <v>0</v>
      </c>
      <c r="AD41" s="159">
        <f t="shared" si="3"/>
        <v>0</v>
      </c>
      <c r="AE41" s="159">
        <f t="shared" si="4"/>
        <v>0</v>
      </c>
      <c r="AG41" s="157">
        <f t="shared" si="23"/>
        <v>0</v>
      </c>
      <c r="AI41" s="159">
        <f t="shared" si="5"/>
        <v>0</v>
      </c>
      <c r="AJ41" s="159">
        <f t="shared" si="6"/>
        <v>0</v>
      </c>
      <c r="AK41" s="231">
        <f t="shared" si="24"/>
        <v>0</v>
      </c>
      <c r="AL41" s="231">
        <f t="shared" si="25"/>
        <v>0</v>
      </c>
      <c r="AM41" s="231">
        <f t="shared" si="26"/>
        <v>0</v>
      </c>
      <c r="AN41" s="194">
        <f t="shared" si="27"/>
        <v>0</v>
      </c>
      <c r="AO41" s="405">
        <f t="shared" si="28"/>
        <v>0</v>
      </c>
      <c r="AP41" s="406">
        <f t="shared" si="29"/>
        <v>0</v>
      </c>
      <c r="AQ41" s="407"/>
      <c r="AR41" s="411">
        <f t="shared" si="30"/>
        <v>0</v>
      </c>
      <c r="AS41" s="408">
        <f t="shared" si="31"/>
        <v>0</v>
      </c>
      <c r="AT41" s="409"/>
      <c r="AU41" s="414">
        <f t="shared" si="32"/>
        <v>0</v>
      </c>
      <c r="AV41" s="406">
        <f t="shared" si="33"/>
        <v>0</v>
      </c>
      <c r="AW41" s="411"/>
      <c r="AX41" s="411">
        <f t="shared" si="34"/>
        <v>0</v>
      </c>
      <c r="AY41" s="412">
        <f t="shared" si="35"/>
        <v>0</v>
      </c>
      <c r="AZ41" s="413"/>
      <c r="BA41" s="411">
        <f t="shared" si="36"/>
        <v>0</v>
      </c>
      <c r="BB41" s="406">
        <f t="shared" si="37"/>
        <v>0</v>
      </c>
      <c r="BC41" s="303">
        <f t="shared" si="38"/>
        <v>0</v>
      </c>
      <c r="BD41" s="210">
        <f t="shared" si="39"/>
        <v>0</v>
      </c>
      <c r="BE41" s="200">
        <f t="shared" si="7"/>
        <v>0</v>
      </c>
      <c r="BF41" s="200">
        <f t="shared" si="8"/>
        <v>0</v>
      </c>
      <c r="BG41" s="200">
        <f t="shared" si="9"/>
        <v>0</v>
      </c>
      <c r="BH41" s="211">
        <f t="shared" si="10"/>
        <v>0</v>
      </c>
      <c r="BI41" s="210" t="str">
        <f t="shared" si="11"/>
        <v xml:space="preserve"> </v>
      </c>
      <c r="BJ41" s="200" t="str">
        <f t="shared" si="12"/>
        <v xml:space="preserve"> </v>
      </c>
      <c r="BK41" s="200">
        <f t="shared" si="13"/>
        <v>0</v>
      </c>
      <c r="BL41" s="200"/>
      <c r="BM41" s="213">
        <f t="shared" si="40"/>
        <v>0</v>
      </c>
      <c r="BO41" s="195" t="str">
        <f t="shared" si="41"/>
        <v/>
      </c>
      <c r="BP41" s="195" t="str">
        <f t="shared" si="42"/>
        <v/>
      </c>
      <c r="BQ41" s="195">
        <f t="shared" si="43"/>
        <v>1</v>
      </c>
      <c r="BR41" s="215">
        <f t="shared" si="44"/>
        <v>1</v>
      </c>
      <c r="BS41" s="195" t="str">
        <f t="shared" si="45"/>
        <v>OK</v>
      </c>
      <c r="BU41" s="301">
        <f t="shared" si="46"/>
        <v>0</v>
      </c>
      <c r="BV41" s="301" t="str">
        <f t="shared" si="47"/>
        <v xml:space="preserve"> </v>
      </c>
      <c r="BW41" s="301" t="str">
        <f t="shared" si="48"/>
        <v xml:space="preserve"> </v>
      </c>
      <c r="BX41" s="242">
        <f t="shared" si="49"/>
        <v>0</v>
      </c>
      <c r="BY41" s="301">
        <f t="shared" si="50"/>
        <v>0</v>
      </c>
      <c r="BZ41" s="301" t="b">
        <f t="shared" si="51"/>
        <v>0</v>
      </c>
      <c r="CA41" s="301" t="b">
        <f t="shared" si="52"/>
        <v>0</v>
      </c>
    </row>
    <row r="42" spans="1:79">
      <c r="A42" s="35"/>
      <c r="B42" s="39"/>
      <c r="C42" s="150"/>
      <c r="D42" s="150"/>
      <c r="E42" s="228" t="s">
        <v>88</v>
      </c>
      <c r="F42" s="228">
        <v>12</v>
      </c>
      <c r="G42" s="219"/>
      <c r="H42" s="220"/>
      <c r="I42" s="305">
        <f t="shared" si="0"/>
        <v>0</v>
      </c>
      <c r="J42" s="305" t="str">
        <f t="shared" si="1"/>
        <v/>
      </c>
      <c r="K42" s="305" t="str">
        <f t="shared" si="2"/>
        <v/>
      </c>
      <c r="L42" s="221"/>
      <c r="M42" s="222"/>
      <c r="N42" s="222"/>
      <c r="O42" s="19">
        <f t="shared" si="53"/>
        <v>0</v>
      </c>
      <c r="P42" s="14">
        <f t="shared" si="14"/>
        <v>0</v>
      </c>
      <c r="Q42" s="15">
        <f t="shared" si="15"/>
        <v>0</v>
      </c>
      <c r="R42" s="15">
        <f t="shared" si="16"/>
        <v>0</v>
      </c>
      <c r="S42" s="15">
        <f t="shared" si="17"/>
        <v>0</v>
      </c>
      <c r="T42" s="15">
        <f t="shared" si="18"/>
        <v>0</v>
      </c>
      <c r="U42" s="142">
        <f t="shared" si="19"/>
        <v>0</v>
      </c>
      <c r="V42" s="15">
        <f t="shared" si="54"/>
        <v>0</v>
      </c>
      <c r="W42" s="142">
        <f t="shared" si="20"/>
        <v>0</v>
      </c>
      <c r="X42" s="15">
        <f t="shared" si="21"/>
        <v>0</v>
      </c>
      <c r="Y42" s="15">
        <f t="shared" si="22"/>
        <v>0</v>
      </c>
      <c r="Z42" s="16">
        <f t="shared" si="55"/>
        <v>0</v>
      </c>
      <c r="AA42" s="17">
        <f t="shared" si="56"/>
        <v>0</v>
      </c>
      <c r="AD42" s="159">
        <f t="shared" si="3"/>
        <v>0</v>
      </c>
      <c r="AE42" s="159">
        <f t="shared" si="4"/>
        <v>0</v>
      </c>
      <c r="AG42" s="157">
        <f t="shared" si="23"/>
        <v>0</v>
      </c>
      <c r="AI42" s="159">
        <f t="shared" si="5"/>
        <v>0</v>
      </c>
      <c r="AJ42" s="159">
        <f t="shared" si="6"/>
        <v>0</v>
      </c>
      <c r="AK42" s="231">
        <f t="shared" si="24"/>
        <v>0</v>
      </c>
      <c r="AL42" s="231">
        <f t="shared" si="25"/>
        <v>0</v>
      </c>
      <c r="AM42" s="231">
        <f t="shared" si="26"/>
        <v>0</v>
      </c>
      <c r="AN42" s="194">
        <f t="shared" si="27"/>
        <v>0</v>
      </c>
      <c r="AO42" s="405">
        <f t="shared" si="28"/>
        <v>0</v>
      </c>
      <c r="AP42" s="406">
        <f t="shared" si="29"/>
        <v>0</v>
      </c>
      <c r="AQ42" s="407"/>
      <c r="AR42" s="411">
        <f t="shared" si="30"/>
        <v>0</v>
      </c>
      <c r="AS42" s="408">
        <f t="shared" si="31"/>
        <v>0</v>
      </c>
      <c r="AT42" s="409"/>
      <c r="AU42" s="414">
        <f t="shared" si="32"/>
        <v>0</v>
      </c>
      <c r="AV42" s="406">
        <f t="shared" si="33"/>
        <v>0</v>
      </c>
      <c r="AW42" s="411"/>
      <c r="AX42" s="411">
        <f t="shared" si="34"/>
        <v>0</v>
      </c>
      <c r="AY42" s="412">
        <f t="shared" si="35"/>
        <v>0</v>
      </c>
      <c r="AZ42" s="413"/>
      <c r="BA42" s="411">
        <f t="shared" si="36"/>
        <v>0</v>
      </c>
      <c r="BB42" s="406">
        <f t="shared" si="37"/>
        <v>0</v>
      </c>
      <c r="BC42" s="303">
        <f t="shared" si="38"/>
        <v>0</v>
      </c>
      <c r="BD42" s="210">
        <f t="shared" si="39"/>
        <v>0</v>
      </c>
      <c r="BE42" s="200">
        <f t="shared" si="7"/>
        <v>0</v>
      </c>
      <c r="BF42" s="200">
        <f t="shared" si="8"/>
        <v>0</v>
      </c>
      <c r="BG42" s="200">
        <f t="shared" si="9"/>
        <v>0</v>
      </c>
      <c r="BH42" s="211">
        <f t="shared" si="10"/>
        <v>0</v>
      </c>
      <c r="BI42" s="210" t="str">
        <f t="shared" si="11"/>
        <v xml:space="preserve"> </v>
      </c>
      <c r="BJ42" s="200" t="str">
        <f t="shared" si="12"/>
        <v xml:space="preserve"> </v>
      </c>
      <c r="BK42" s="200">
        <f t="shared" si="13"/>
        <v>0</v>
      </c>
      <c r="BL42" s="200"/>
      <c r="BM42" s="213">
        <f t="shared" si="40"/>
        <v>0</v>
      </c>
      <c r="BO42" s="195" t="str">
        <f t="shared" si="41"/>
        <v/>
      </c>
      <c r="BP42" s="195" t="str">
        <f t="shared" si="42"/>
        <v/>
      </c>
      <c r="BQ42" s="195">
        <f t="shared" si="43"/>
        <v>1</v>
      </c>
      <c r="BR42" s="215">
        <f t="shared" si="44"/>
        <v>1</v>
      </c>
      <c r="BS42" s="195" t="str">
        <f t="shared" si="45"/>
        <v>OK</v>
      </c>
      <c r="BU42" s="301">
        <f t="shared" si="46"/>
        <v>0</v>
      </c>
      <c r="BV42" s="301" t="str">
        <f t="shared" si="47"/>
        <v xml:space="preserve"> </v>
      </c>
      <c r="BW42" s="301" t="str">
        <f t="shared" si="48"/>
        <v xml:space="preserve"> </v>
      </c>
      <c r="BX42" s="242">
        <f t="shared" si="49"/>
        <v>0</v>
      </c>
      <c r="BY42" s="301">
        <f t="shared" si="50"/>
        <v>0</v>
      </c>
      <c r="BZ42" s="301" t="b">
        <f t="shared" si="51"/>
        <v>0</v>
      </c>
      <c r="CA42" s="301" t="b">
        <f t="shared" si="52"/>
        <v>0</v>
      </c>
    </row>
    <row r="43" spans="1:79">
      <c r="A43" s="36"/>
      <c r="B43" s="38"/>
      <c r="C43" s="149"/>
      <c r="D43" s="149"/>
      <c r="E43" s="223" t="s">
        <v>88</v>
      </c>
      <c r="F43" s="223">
        <v>12</v>
      </c>
      <c r="G43" s="224"/>
      <c r="H43" s="225"/>
      <c r="I43" s="306">
        <f t="shared" si="0"/>
        <v>0</v>
      </c>
      <c r="J43" s="306" t="str">
        <f t="shared" si="1"/>
        <v/>
      </c>
      <c r="K43" s="306" t="str">
        <f t="shared" si="2"/>
        <v/>
      </c>
      <c r="L43" s="226"/>
      <c r="M43" s="227"/>
      <c r="N43" s="227"/>
      <c r="O43" s="19">
        <f t="shared" si="53"/>
        <v>0</v>
      </c>
      <c r="P43" s="14">
        <f t="shared" si="14"/>
        <v>0</v>
      </c>
      <c r="Q43" s="15">
        <f t="shared" si="15"/>
        <v>0</v>
      </c>
      <c r="R43" s="15">
        <f t="shared" si="16"/>
        <v>0</v>
      </c>
      <c r="S43" s="15">
        <f t="shared" si="17"/>
        <v>0</v>
      </c>
      <c r="T43" s="15">
        <f t="shared" si="18"/>
        <v>0</v>
      </c>
      <c r="U43" s="142">
        <f t="shared" si="19"/>
        <v>0</v>
      </c>
      <c r="V43" s="15">
        <f t="shared" si="54"/>
        <v>0</v>
      </c>
      <c r="W43" s="142">
        <f t="shared" si="20"/>
        <v>0</v>
      </c>
      <c r="X43" s="15">
        <f t="shared" si="21"/>
        <v>0</v>
      </c>
      <c r="Y43" s="15">
        <f t="shared" si="22"/>
        <v>0</v>
      </c>
      <c r="Z43" s="16">
        <f t="shared" si="55"/>
        <v>0</v>
      </c>
      <c r="AA43" s="17">
        <f t="shared" si="56"/>
        <v>0</v>
      </c>
      <c r="AD43" s="159">
        <f t="shared" si="3"/>
        <v>0</v>
      </c>
      <c r="AE43" s="159">
        <f t="shared" si="4"/>
        <v>0</v>
      </c>
      <c r="AG43" s="157">
        <f t="shared" si="23"/>
        <v>0</v>
      </c>
      <c r="AI43" s="159">
        <f t="shared" si="5"/>
        <v>0</v>
      </c>
      <c r="AJ43" s="159">
        <f t="shared" si="6"/>
        <v>0</v>
      </c>
      <c r="AK43" s="231">
        <f t="shared" si="24"/>
        <v>0</v>
      </c>
      <c r="AL43" s="231">
        <f t="shared" si="25"/>
        <v>0</v>
      </c>
      <c r="AM43" s="231">
        <f t="shared" si="26"/>
        <v>0</v>
      </c>
      <c r="AN43" s="194">
        <f t="shared" si="27"/>
        <v>0</v>
      </c>
      <c r="AO43" s="405">
        <f t="shared" si="28"/>
        <v>0</v>
      </c>
      <c r="AP43" s="406">
        <f t="shared" si="29"/>
        <v>0</v>
      </c>
      <c r="AQ43" s="407"/>
      <c r="AR43" s="411">
        <f t="shared" si="30"/>
        <v>0</v>
      </c>
      <c r="AS43" s="408">
        <f t="shared" si="31"/>
        <v>0</v>
      </c>
      <c r="AT43" s="409"/>
      <c r="AU43" s="414">
        <f t="shared" si="32"/>
        <v>0</v>
      </c>
      <c r="AV43" s="406">
        <f t="shared" si="33"/>
        <v>0</v>
      </c>
      <c r="AW43" s="411"/>
      <c r="AX43" s="411">
        <f t="shared" si="34"/>
        <v>0</v>
      </c>
      <c r="AY43" s="412">
        <f t="shared" si="35"/>
        <v>0</v>
      </c>
      <c r="AZ43" s="413"/>
      <c r="BA43" s="411">
        <f t="shared" si="36"/>
        <v>0</v>
      </c>
      <c r="BB43" s="406">
        <f t="shared" si="37"/>
        <v>0</v>
      </c>
      <c r="BC43" s="303">
        <f t="shared" si="38"/>
        <v>0</v>
      </c>
      <c r="BD43" s="210">
        <f t="shared" si="39"/>
        <v>0</v>
      </c>
      <c r="BE43" s="200">
        <f t="shared" si="7"/>
        <v>0</v>
      </c>
      <c r="BF43" s="200">
        <f t="shared" si="8"/>
        <v>0</v>
      </c>
      <c r="BG43" s="200">
        <f t="shared" si="9"/>
        <v>0</v>
      </c>
      <c r="BH43" s="211">
        <f t="shared" si="10"/>
        <v>0</v>
      </c>
      <c r="BI43" s="210" t="str">
        <f t="shared" si="11"/>
        <v xml:space="preserve"> </v>
      </c>
      <c r="BJ43" s="200" t="str">
        <f t="shared" si="12"/>
        <v xml:space="preserve"> </v>
      </c>
      <c r="BK43" s="200">
        <f t="shared" si="13"/>
        <v>0</v>
      </c>
      <c r="BL43" s="200"/>
      <c r="BM43" s="213">
        <f t="shared" si="40"/>
        <v>0</v>
      </c>
      <c r="BO43" s="195" t="str">
        <f t="shared" si="41"/>
        <v/>
      </c>
      <c r="BP43" s="195" t="str">
        <f t="shared" si="42"/>
        <v/>
      </c>
      <c r="BQ43" s="195">
        <f t="shared" si="43"/>
        <v>1</v>
      </c>
      <c r="BR43" s="215">
        <f t="shared" si="44"/>
        <v>1</v>
      </c>
      <c r="BS43" s="195" t="str">
        <f t="shared" si="45"/>
        <v>OK</v>
      </c>
      <c r="BU43" s="301">
        <f t="shared" si="46"/>
        <v>0</v>
      </c>
      <c r="BV43" s="301" t="str">
        <f t="shared" si="47"/>
        <v xml:space="preserve"> </v>
      </c>
      <c r="BW43" s="301" t="str">
        <f t="shared" si="48"/>
        <v xml:space="preserve"> </v>
      </c>
      <c r="BX43" s="242">
        <f t="shared" si="49"/>
        <v>0</v>
      </c>
      <c r="BY43" s="301">
        <f t="shared" si="50"/>
        <v>0</v>
      </c>
      <c r="BZ43" s="301" t="b">
        <f t="shared" si="51"/>
        <v>0</v>
      </c>
      <c r="CA43" s="301" t="b">
        <f t="shared" si="52"/>
        <v>0</v>
      </c>
    </row>
    <row r="44" spans="1:79">
      <c r="A44" s="35"/>
      <c r="B44" s="39"/>
      <c r="C44" s="150"/>
      <c r="D44" s="150"/>
      <c r="E44" s="228" t="s">
        <v>88</v>
      </c>
      <c r="F44" s="228">
        <v>12</v>
      </c>
      <c r="G44" s="219"/>
      <c r="H44" s="220"/>
      <c r="I44" s="305">
        <f t="shared" si="0"/>
        <v>0</v>
      </c>
      <c r="J44" s="305" t="str">
        <f t="shared" si="1"/>
        <v/>
      </c>
      <c r="K44" s="305" t="str">
        <f t="shared" si="2"/>
        <v/>
      </c>
      <c r="L44" s="221"/>
      <c r="M44" s="222"/>
      <c r="N44" s="222"/>
      <c r="O44" s="19">
        <f t="shared" si="53"/>
        <v>0</v>
      </c>
      <c r="P44" s="14">
        <f t="shared" si="14"/>
        <v>0</v>
      </c>
      <c r="Q44" s="15">
        <f t="shared" si="15"/>
        <v>0</v>
      </c>
      <c r="R44" s="15">
        <f t="shared" si="16"/>
        <v>0</v>
      </c>
      <c r="S44" s="15">
        <f t="shared" si="17"/>
        <v>0</v>
      </c>
      <c r="T44" s="15">
        <f t="shared" si="18"/>
        <v>0</v>
      </c>
      <c r="U44" s="142">
        <f t="shared" si="19"/>
        <v>0</v>
      </c>
      <c r="V44" s="15">
        <f t="shared" si="54"/>
        <v>0</v>
      </c>
      <c r="W44" s="142">
        <f t="shared" si="20"/>
        <v>0</v>
      </c>
      <c r="X44" s="15">
        <f t="shared" si="21"/>
        <v>0</v>
      </c>
      <c r="Y44" s="15">
        <f t="shared" si="22"/>
        <v>0</v>
      </c>
      <c r="Z44" s="16">
        <f t="shared" si="55"/>
        <v>0</v>
      </c>
      <c r="AA44" s="17">
        <f t="shared" si="56"/>
        <v>0</v>
      </c>
      <c r="AD44" s="159">
        <f t="shared" si="3"/>
        <v>0</v>
      </c>
      <c r="AE44" s="159">
        <f t="shared" si="4"/>
        <v>0</v>
      </c>
      <c r="AG44" s="157">
        <f t="shared" si="23"/>
        <v>0</v>
      </c>
      <c r="AI44" s="159">
        <f t="shared" si="5"/>
        <v>0</v>
      </c>
      <c r="AJ44" s="159">
        <f t="shared" si="6"/>
        <v>0</v>
      </c>
      <c r="AK44" s="231">
        <f t="shared" si="24"/>
        <v>0</v>
      </c>
      <c r="AL44" s="231">
        <f t="shared" si="25"/>
        <v>0</v>
      </c>
      <c r="AM44" s="231">
        <f t="shared" si="26"/>
        <v>0</v>
      </c>
      <c r="AN44" s="194">
        <f t="shared" si="27"/>
        <v>0</v>
      </c>
      <c r="AO44" s="405">
        <f t="shared" si="28"/>
        <v>0</v>
      </c>
      <c r="AP44" s="406">
        <f t="shared" si="29"/>
        <v>0</v>
      </c>
      <c r="AQ44" s="407"/>
      <c r="AR44" s="411">
        <f t="shared" si="30"/>
        <v>0</v>
      </c>
      <c r="AS44" s="408">
        <f t="shared" si="31"/>
        <v>0</v>
      </c>
      <c r="AT44" s="409"/>
      <c r="AU44" s="414">
        <f t="shared" si="32"/>
        <v>0</v>
      </c>
      <c r="AV44" s="406">
        <f t="shared" si="33"/>
        <v>0</v>
      </c>
      <c r="AW44" s="411"/>
      <c r="AX44" s="411">
        <f t="shared" si="34"/>
        <v>0</v>
      </c>
      <c r="AY44" s="412">
        <f t="shared" si="35"/>
        <v>0</v>
      </c>
      <c r="AZ44" s="413"/>
      <c r="BA44" s="411">
        <f t="shared" si="36"/>
        <v>0</v>
      </c>
      <c r="BB44" s="406">
        <f t="shared" si="37"/>
        <v>0</v>
      </c>
      <c r="BC44" s="303">
        <f t="shared" si="38"/>
        <v>0</v>
      </c>
      <c r="BD44" s="210">
        <f t="shared" si="39"/>
        <v>0</v>
      </c>
      <c r="BE44" s="200">
        <f t="shared" si="7"/>
        <v>0</v>
      </c>
      <c r="BF44" s="200">
        <f t="shared" si="8"/>
        <v>0</v>
      </c>
      <c r="BG44" s="200">
        <f t="shared" si="9"/>
        <v>0</v>
      </c>
      <c r="BH44" s="211">
        <f t="shared" si="10"/>
        <v>0</v>
      </c>
      <c r="BI44" s="210" t="str">
        <f t="shared" si="11"/>
        <v xml:space="preserve"> </v>
      </c>
      <c r="BJ44" s="200" t="str">
        <f t="shared" si="12"/>
        <v xml:space="preserve"> </v>
      </c>
      <c r="BK44" s="200">
        <f t="shared" si="13"/>
        <v>0</v>
      </c>
      <c r="BL44" s="200"/>
      <c r="BM44" s="213">
        <f t="shared" si="40"/>
        <v>0</v>
      </c>
      <c r="BO44" s="195" t="str">
        <f t="shared" si="41"/>
        <v/>
      </c>
      <c r="BP44" s="195" t="str">
        <f t="shared" si="42"/>
        <v/>
      </c>
      <c r="BQ44" s="195">
        <f t="shared" si="43"/>
        <v>1</v>
      </c>
      <c r="BR44" s="215">
        <f t="shared" si="44"/>
        <v>1</v>
      </c>
      <c r="BS44" s="195" t="str">
        <f t="shared" si="45"/>
        <v>OK</v>
      </c>
      <c r="BU44" s="301">
        <f t="shared" si="46"/>
        <v>0</v>
      </c>
      <c r="BV44" s="301" t="str">
        <f t="shared" si="47"/>
        <v xml:space="preserve"> </v>
      </c>
      <c r="BW44" s="301" t="str">
        <f t="shared" si="48"/>
        <v xml:space="preserve"> </v>
      </c>
      <c r="BX44" s="242">
        <f t="shared" si="49"/>
        <v>0</v>
      </c>
      <c r="BY44" s="301">
        <f t="shared" si="50"/>
        <v>0</v>
      </c>
      <c r="BZ44" s="301" t="b">
        <f t="shared" si="51"/>
        <v>0</v>
      </c>
      <c r="CA44" s="301" t="b">
        <f t="shared" si="52"/>
        <v>0</v>
      </c>
    </row>
    <row r="45" spans="1:79">
      <c r="A45" s="299" t="s">
        <v>89</v>
      </c>
      <c r="B45" s="250"/>
      <c r="C45" s="251"/>
      <c r="D45" s="251"/>
      <c r="E45" s="252"/>
      <c r="F45" s="252"/>
      <c r="G45" s="253"/>
      <c r="H45" s="254"/>
      <c r="I45" s="306" t="str">
        <f t="shared" si="0"/>
        <v/>
      </c>
      <c r="J45" s="306" t="str">
        <f t="shared" si="1"/>
        <v/>
      </c>
      <c r="K45" s="306" t="str">
        <f t="shared" si="2"/>
        <v/>
      </c>
      <c r="L45" s="255"/>
      <c r="M45" s="256"/>
      <c r="N45" s="256"/>
      <c r="O45" s="19">
        <f t="shared" si="53"/>
        <v>0</v>
      </c>
      <c r="P45" s="14">
        <f t="shared" si="14"/>
        <v>0</v>
      </c>
      <c r="Q45" s="15">
        <f t="shared" si="15"/>
        <v>0</v>
      </c>
      <c r="R45" s="15">
        <f t="shared" si="16"/>
        <v>0</v>
      </c>
      <c r="S45" s="15">
        <f t="shared" si="17"/>
        <v>0</v>
      </c>
      <c r="T45" s="15">
        <f t="shared" si="18"/>
        <v>0</v>
      </c>
      <c r="U45" s="142">
        <f t="shared" si="19"/>
        <v>0</v>
      </c>
      <c r="V45" s="15">
        <f t="shared" si="54"/>
        <v>0</v>
      </c>
      <c r="W45" s="142">
        <f t="shared" si="20"/>
        <v>0</v>
      </c>
      <c r="X45" s="15">
        <f t="shared" si="21"/>
        <v>0</v>
      </c>
      <c r="Y45" s="15">
        <f t="shared" si="22"/>
        <v>0</v>
      </c>
      <c r="Z45" s="16">
        <f t="shared" si="55"/>
        <v>0</v>
      </c>
      <c r="AA45" s="17">
        <f t="shared" si="56"/>
        <v>0</v>
      </c>
      <c r="AD45" s="159">
        <f t="shared" si="3"/>
        <v>0</v>
      </c>
      <c r="AE45" s="159">
        <f t="shared" si="4"/>
        <v>0</v>
      </c>
      <c r="AG45" s="157">
        <f t="shared" si="23"/>
        <v>0</v>
      </c>
      <c r="AI45" s="159">
        <f t="shared" si="5"/>
        <v>0</v>
      </c>
      <c r="AJ45" s="159">
        <f t="shared" si="6"/>
        <v>0</v>
      </c>
      <c r="AK45" s="231">
        <f t="shared" si="24"/>
        <v>0</v>
      </c>
      <c r="AL45" s="231">
        <f t="shared" si="25"/>
        <v>0</v>
      </c>
      <c r="AM45" s="231">
        <f t="shared" si="26"/>
        <v>0</v>
      </c>
      <c r="AN45" s="194">
        <f t="shared" si="27"/>
        <v>0</v>
      </c>
      <c r="AO45" s="405">
        <f t="shared" si="28"/>
        <v>0</v>
      </c>
      <c r="AP45" s="406">
        <f t="shared" si="29"/>
        <v>0</v>
      </c>
      <c r="AQ45" s="407"/>
      <c r="AR45" s="411">
        <f t="shared" si="30"/>
        <v>0</v>
      </c>
      <c r="AS45" s="408">
        <f t="shared" si="31"/>
        <v>0</v>
      </c>
      <c r="AT45" s="409"/>
      <c r="AU45" s="414">
        <f t="shared" si="32"/>
        <v>0</v>
      </c>
      <c r="AV45" s="406">
        <f t="shared" si="33"/>
        <v>0</v>
      </c>
      <c r="AW45" s="411"/>
      <c r="AX45" s="411">
        <f t="shared" si="34"/>
        <v>0</v>
      </c>
      <c r="AY45" s="412">
        <f t="shared" si="35"/>
        <v>0</v>
      </c>
      <c r="AZ45" s="413"/>
      <c r="BA45" s="411">
        <f t="shared" si="36"/>
        <v>0</v>
      </c>
      <c r="BB45" s="406">
        <f t="shared" si="37"/>
        <v>0</v>
      </c>
      <c r="BC45" s="303" t="str">
        <f t="shared" si="38"/>
        <v xml:space="preserve"> </v>
      </c>
      <c r="BD45" s="210">
        <f t="shared" si="39"/>
        <v>0</v>
      </c>
      <c r="BE45" s="200">
        <f t="shared" si="7"/>
        <v>0</v>
      </c>
      <c r="BF45" s="200">
        <f t="shared" si="8"/>
        <v>0</v>
      </c>
      <c r="BG45" s="200">
        <f t="shared" si="9"/>
        <v>0</v>
      </c>
      <c r="BH45" s="211">
        <f t="shared" si="10"/>
        <v>0</v>
      </c>
      <c r="BI45" s="210" t="str">
        <f t="shared" si="11"/>
        <v xml:space="preserve"> </v>
      </c>
      <c r="BJ45" s="200" t="str">
        <f t="shared" si="12"/>
        <v xml:space="preserve"> </v>
      </c>
      <c r="BK45" s="200" t="str">
        <f t="shared" si="13"/>
        <v xml:space="preserve"> </v>
      </c>
      <c r="BL45" s="200"/>
      <c r="BM45" s="213">
        <f t="shared" si="40"/>
        <v>0</v>
      </c>
      <c r="BO45" s="195" t="str">
        <f t="shared" si="41"/>
        <v/>
      </c>
      <c r="BP45" s="195" t="str">
        <f t="shared" si="42"/>
        <v/>
      </c>
      <c r="BQ45" s="195" t="str">
        <f t="shared" si="43"/>
        <v/>
      </c>
      <c r="BR45" s="215">
        <f t="shared" si="44"/>
        <v>0</v>
      </c>
      <c r="BS45" s="195" t="str">
        <f t="shared" si="45"/>
        <v/>
      </c>
      <c r="BU45" s="301" t="str">
        <f t="shared" si="46"/>
        <v xml:space="preserve"> </v>
      </c>
      <c r="BV45" s="301" t="str">
        <f t="shared" si="47"/>
        <v xml:space="preserve"> </v>
      </c>
      <c r="BW45" s="301" t="str">
        <f t="shared" si="48"/>
        <v xml:space="preserve"> </v>
      </c>
      <c r="BX45" s="242">
        <f t="shared" si="49"/>
        <v>0</v>
      </c>
      <c r="BY45" s="301" t="b">
        <f t="shared" si="50"/>
        <v>0</v>
      </c>
      <c r="BZ45" s="301" t="b">
        <f t="shared" si="51"/>
        <v>0</v>
      </c>
      <c r="CA45" s="301" t="b">
        <f t="shared" si="52"/>
        <v>0</v>
      </c>
    </row>
    <row r="46" spans="1:79">
      <c r="A46" s="300" t="s">
        <v>89</v>
      </c>
      <c r="B46" s="257"/>
      <c r="C46" s="258"/>
      <c r="D46" s="258"/>
      <c r="E46" s="259"/>
      <c r="F46" s="259"/>
      <c r="G46" s="260"/>
      <c r="H46" s="261"/>
      <c r="I46" s="305" t="str">
        <f t="shared" si="0"/>
        <v/>
      </c>
      <c r="J46" s="305" t="str">
        <f t="shared" si="1"/>
        <v/>
      </c>
      <c r="K46" s="305" t="str">
        <f t="shared" si="2"/>
        <v/>
      </c>
      <c r="L46" s="262"/>
      <c r="M46" s="263"/>
      <c r="N46" s="263"/>
      <c r="O46" s="19">
        <f t="shared" si="53"/>
        <v>0</v>
      </c>
      <c r="P46" s="14">
        <f t="shared" si="14"/>
        <v>0</v>
      </c>
      <c r="Q46" s="15">
        <f t="shared" si="15"/>
        <v>0</v>
      </c>
      <c r="R46" s="15">
        <f t="shared" si="16"/>
        <v>0</v>
      </c>
      <c r="S46" s="15">
        <f t="shared" si="17"/>
        <v>0</v>
      </c>
      <c r="T46" s="15">
        <f t="shared" si="18"/>
        <v>0</v>
      </c>
      <c r="U46" s="142">
        <f t="shared" si="19"/>
        <v>0</v>
      </c>
      <c r="V46" s="15">
        <f t="shared" si="54"/>
        <v>0</v>
      </c>
      <c r="W46" s="142">
        <f t="shared" si="20"/>
        <v>0</v>
      </c>
      <c r="X46" s="15">
        <f t="shared" si="21"/>
        <v>0</v>
      </c>
      <c r="Y46" s="15">
        <f t="shared" si="22"/>
        <v>0</v>
      </c>
      <c r="Z46" s="16">
        <f t="shared" si="55"/>
        <v>0</v>
      </c>
      <c r="AA46" s="17">
        <f t="shared" si="56"/>
        <v>0</v>
      </c>
      <c r="AD46" s="159">
        <f t="shared" si="3"/>
        <v>0</v>
      </c>
      <c r="AE46" s="159">
        <f t="shared" si="4"/>
        <v>0</v>
      </c>
      <c r="AG46" s="157">
        <f t="shared" si="23"/>
        <v>0</v>
      </c>
      <c r="AI46" s="159">
        <f t="shared" si="5"/>
        <v>0</v>
      </c>
      <c r="AJ46" s="159">
        <f t="shared" si="6"/>
        <v>0</v>
      </c>
      <c r="AK46" s="231">
        <f t="shared" si="24"/>
        <v>0</v>
      </c>
      <c r="AL46" s="231">
        <f t="shared" si="25"/>
        <v>0</v>
      </c>
      <c r="AM46" s="231">
        <f t="shared" si="26"/>
        <v>0</v>
      </c>
      <c r="AN46" s="194">
        <f t="shared" si="27"/>
        <v>0</v>
      </c>
      <c r="AO46" s="405">
        <f t="shared" si="28"/>
        <v>0</v>
      </c>
      <c r="AP46" s="406">
        <f t="shared" si="29"/>
        <v>0</v>
      </c>
      <c r="AQ46" s="407"/>
      <c r="AR46" s="411">
        <f t="shared" si="30"/>
        <v>0</v>
      </c>
      <c r="AS46" s="408">
        <f t="shared" si="31"/>
        <v>0</v>
      </c>
      <c r="AT46" s="409"/>
      <c r="AU46" s="414">
        <f t="shared" si="32"/>
        <v>0</v>
      </c>
      <c r="AV46" s="406">
        <f t="shared" si="33"/>
        <v>0</v>
      </c>
      <c r="AW46" s="411"/>
      <c r="AX46" s="411">
        <f t="shared" si="34"/>
        <v>0</v>
      </c>
      <c r="AY46" s="412">
        <f t="shared" si="35"/>
        <v>0</v>
      </c>
      <c r="AZ46" s="413"/>
      <c r="BA46" s="411">
        <f t="shared" si="36"/>
        <v>0</v>
      </c>
      <c r="BB46" s="406">
        <f t="shared" si="37"/>
        <v>0</v>
      </c>
      <c r="BC46" s="303" t="str">
        <f t="shared" si="38"/>
        <v xml:space="preserve"> </v>
      </c>
      <c r="BD46" s="210">
        <f t="shared" si="39"/>
        <v>0</v>
      </c>
      <c r="BE46" s="200">
        <f t="shared" si="7"/>
        <v>0</v>
      </c>
      <c r="BF46" s="200">
        <f t="shared" si="8"/>
        <v>0</v>
      </c>
      <c r="BG46" s="200">
        <f t="shared" si="9"/>
        <v>0</v>
      </c>
      <c r="BH46" s="211">
        <f t="shared" si="10"/>
        <v>0</v>
      </c>
      <c r="BI46" s="210" t="str">
        <f t="shared" si="11"/>
        <v xml:space="preserve"> </v>
      </c>
      <c r="BJ46" s="200" t="str">
        <f t="shared" si="12"/>
        <v xml:space="preserve"> </v>
      </c>
      <c r="BK46" s="200" t="str">
        <f t="shared" si="13"/>
        <v xml:space="preserve"> </v>
      </c>
      <c r="BL46" s="200"/>
      <c r="BM46" s="213">
        <f t="shared" si="40"/>
        <v>0</v>
      </c>
      <c r="BO46" s="195" t="str">
        <f t="shared" si="41"/>
        <v/>
      </c>
      <c r="BP46" s="195" t="str">
        <f t="shared" si="42"/>
        <v/>
      </c>
      <c r="BQ46" s="195" t="str">
        <f t="shared" si="43"/>
        <v/>
      </c>
      <c r="BR46" s="215">
        <f t="shared" si="44"/>
        <v>0</v>
      </c>
      <c r="BS46" s="195" t="str">
        <f t="shared" si="45"/>
        <v/>
      </c>
      <c r="BU46" s="301" t="str">
        <f t="shared" si="46"/>
        <v xml:space="preserve"> </v>
      </c>
      <c r="BV46" s="301" t="str">
        <f t="shared" si="47"/>
        <v xml:space="preserve"> </v>
      </c>
      <c r="BW46" s="301" t="str">
        <f t="shared" si="48"/>
        <v xml:space="preserve"> </v>
      </c>
      <c r="BX46" s="242">
        <f t="shared" si="49"/>
        <v>0</v>
      </c>
      <c r="BY46" s="301" t="b">
        <f t="shared" si="50"/>
        <v>0</v>
      </c>
      <c r="BZ46" s="301" t="b">
        <f t="shared" si="51"/>
        <v>0</v>
      </c>
      <c r="CA46" s="301" t="b">
        <f t="shared" si="52"/>
        <v>0</v>
      </c>
    </row>
    <row r="47" spans="1:79">
      <c r="A47" s="299" t="s">
        <v>89</v>
      </c>
      <c r="B47" s="250"/>
      <c r="C47" s="251"/>
      <c r="D47" s="251"/>
      <c r="E47" s="252"/>
      <c r="F47" s="252"/>
      <c r="G47" s="253"/>
      <c r="H47" s="254"/>
      <c r="I47" s="306" t="str">
        <f t="shared" si="0"/>
        <v/>
      </c>
      <c r="J47" s="306" t="str">
        <f t="shared" si="1"/>
        <v/>
      </c>
      <c r="K47" s="306" t="str">
        <f t="shared" si="2"/>
        <v/>
      </c>
      <c r="L47" s="255"/>
      <c r="M47" s="256"/>
      <c r="N47" s="256"/>
      <c r="O47" s="19">
        <f t="shared" si="53"/>
        <v>0</v>
      </c>
      <c r="P47" s="14">
        <f t="shared" si="14"/>
        <v>0</v>
      </c>
      <c r="Q47" s="15">
        <f t="shared" si="15"/>
        <v>0</v>
      </c>
      <c r="R47" s="15">
        <f t="shared" si="16"/>
        <v>0</v>
      </c>
      <c r="S47" s="15">
        <f t="shared" si="17"/>
        <v>0</v>
      </c>
      <c r="T47" s="15">
        <f t="shared" si="18"/>
        <v>0</v>
      </c>
      <c r="U47" s="142">
        <f t="shared" si="19"/>
        <v>0</v>
      </c>
      <c r="V47" s="15">
        <f t="shared" si="54"/>
        <v>0</v>
      </c>
      <c r="W47" s="142">
        <f t="shared" si="20"/>
        <v>0</v>
      </c>
      <c r="X47" s="15">
        <f t="shared" si="21"/>
        <v>0</v>
      </c>
      <c r="Y47" s="15">
        <f t="shared" si="22"/>
        <v>0</v>
      </c>
      <c r="Z47" s="16">
        <f t="shared" si="55"/>
        <v>0</v>
      </c>
      <c r="AA47" s="17">
        <f t="shared" si="56"/>
        <v>0</v>
      </c>
      <c r="AD47" s="159">
        <f t="shared" si="3"/>
        <v>0</v>
      </c>
      <c r="AE47" s="159">
        <f t="shared" si="4"/>
        <v>0</v>
      </c>
      <c r="AG47" s="157">
        <f t="shared" si="23"/>
        <v>0</v>
      </c>
      <c r="AI47" s="159">
        <f t="shared" si="5"/>
        <v>0</v>
      </c>
      <c r="AJ47" s="159">
        <f t="shared" si="6"/>
        <v>0</v>
      </c>
      <c r="AK47" s="231">
        <f t="shared" si="24"/>
        <v>0</v>
      </c>
      <c r="AL47" s="231">
        <f t="shared" si="25"/>
        <v>0</v>
      </c>
      <c r="AM47" s="231">
        <f t="shared" si="26"/>
        <v>0</v>
      </c>
      <c r="AN47" s="194">
        <f t="shared" si="27"/>
        <v>0</v>
      </c>
      <c r="AO47" s="405">
        <f t="shared" si="28"/>
        <v>0</v>
      </c>
      <c r="AP47" s="406">
        <f t="shared" si="29"/>
        <v>0</v>
      </c>
      <c r="AQ47" s="407"/>
      <c r="AR47" s="411">
        <f t="shared" si="30"/>
        <v>0</v>
      </c>
      <c r="AS47" s="408">
        <f t="shared" si="31"/>
        <v>0</v>
      </c>
      <c r="AT47" s="409"/>
      <c r="AU47" s="414">
        <f t="shared" si="32"/>
        <v>0</v>
      </c>
      <c r="AV47" s="406">
        <f t="shared" si="33"/>
        <v>0</v>
      </c>
      <c r="AW47" s="411"/>
      <c r="AX47" s="411">
        <f t="shared" si="34"/>
        <v>0</v>
      </c>
      <c r="AY47" s="412">
        <f t="shared" si="35"/>
        <v>0</v>
      </c>
      <c r="AZ47" s="413"/>
      <c r="BA47" s="411">
        <f t="shared" si="36"/>
        <v>0</v>
      </c>
      <c r="BB47" s="406">
        <f t="shared" si="37"/>
        <v>0</v>
      </c>
      <c r="BC47" s="303" t="str">
        <f t="shared" si="38"/>
        <v xml:space="preserve"> </v>
      </c>
      <c r="BD47" s="210">
        <f t="shared" si="39"/>
        <v>0</v>
      </c>
      <c r="BE47" s="200">
        <f t="shared" si="7"/>
        <v>0</v>
      </c>
      <c r="BF47" s="200">
        <f t="shared" si="8"/>
        <v>0</v>
      </c>
      <c r="BG47" s="200">
        <f t="shared" si="9"/>
        <v>0</v>
      </c>
      <c r="BH47" s="211">
        <f t="shared" si="10"/>
        <v>0</v>
      </c>
      <c r="BI47" s="210" t="str">
        <f t="shared" si="11"/>
        <v xml:space="preserve"> </v>
      </c>
      <c r="BJ47" s="200" t="str">
        <f t="shared" si="12"/>
        <v xml:space="preserve"> </v>
      </c>
      <c r="BK47" s="200" t="str">
        <f t="shared" si="13"/>
        <v xml:space="preserve"> </v>
      </c>
      <c r="BL47" s="200"/>
      <c r="BM47" s="213">
        <f t="shared" si="40"/>
        <v>0</v>
      </c>
      <c r="BO47" s="195" t="str">
        <f t="shared" si="41"/>
        <v/>
      </c>
      <c r="BP47" s="195" t="str">
        <f t="shared" si="42"/>
        <v/>
      </c>
      <c r="BQ47" s="195" t="str">
        <f t="shared" si="43"/>
        <v/>
      </c>
      <c r="BR47" s="215">
        <f t="shared" si="44"/>
        <v>0</v>
      </c>
      <c r="BS47" s="195" t="str">
        <f t="shared" si="45"/>
        <v/>
      </c>
      <c r="BU47" s="301" t="str">
        <f t="shared" si="46"/>
        <v xml:space="preserve"> </v>
      </c>
      <c r="BV47" s="301" t="str">
        <f t="shared" si="47"/>
        <v xml:space="preserve"> </v>
      </c>
      <c r="BW47" s="301" t="str">
        <f t="shared" si="48"/>
        <v xml:space="preserve"> </v>
      </c>
      <c r="BX47" s="242">
        <f t="shared" si="49"/>
        <v>0</v>
      </c>
      <c r="BY47" s="301" t="b">
        <f t="shared" si="50"/>
        <v>0</v>
      </c>
      <c r="BZ47" s="301" t="b">
        <f t="shared" si="51"/>
        <v>0</v>
      </c>
      <c r="CA47" s="301" t="b">
        <f t="shared" si="52"/>
        <v>0</v>
      </c>
    </row>
    <row r="48" spans="1:79">
      <c r="A48" s="300" t="s">
        <v>89</v>
      </c>
      <c r="B48" s="257"/>
      <c r="C48" s="258"/>
      <c r="D48" s="258"/>
      <c r="E48" s="259"/>
      <c r="F48" s="259"/>
      <c r="G48" s="260"/>
      <c r="H48" s="261"/>
      <c r="I48" s="305" t="str">
        <f t="shared" si="0"/>
        <v/>
      </c>
      <c r="J48" s="305" t="str">
        <f t="shared" si="1"/>
        <v/>
      </c>
      <c r="K48" s="305" t="str">
        <f t="shared" si="2"/>
        <v/>
      </c>
      <c r="L48" s="262"/>
      <c r="M48" s="263"/>
      <c r="N48" s="263"/>
      <c r="O48" s="19">
        <f t="shared" si="53"/>
        <v>0</v>
      </c>
      <c r="P48" s="14">
        <f t="shared" si="14"/>
        <v>0</v>
      </c>
      <c r="Q48" s="15">
        <f t="shared" si="15"/>
        <v>0</v>
      </c>
      <c r="R48" s="15">
        <f t="shared" si="16"/>
        <v>0</v>
      </c>
      <c r="S48" s="15">
        <f t="shared" si="17"/>
        <v>0</v>
      </c>
      <c r="T48" s="15">
        <f t="shared" si="18"/>
        <v>0</v>
      </c>
      <c r="U48" s="142">
        <f t="shared" si="19"/>
        <v>0</v>
      </c>
      <c r="V48" s="15">
        <f t="shared" si="54"/>
        <v>0</v>
      </c>
      <c r="W48" s="142">
        <f t="shared" si="20"/>
        <v>0</v>
      </c>
      <c r="X48" s="15">
        <f t="shared" si="21"/>
        <v>0</v>
      </c>
      <c r="Y48" s="15">
        <f t="shared" si="22"/>
        <v>0</v>
      </c>
      <c r="Z48" s="16">
        <f t="shared" si="55"/>
        <v>0</v>
      </c>
      <c r="AA48" s="17">
        <f t="shared" si="56"/>
        <v>0</v>
      </c>
      <c r="AD48" s="159">
        <f t="shared" si="3"/>
        <v>0</v>
      </c>
      <c r="AE48" s="159">
        <f t="shared" si="4"/>
        <v>0</v>
      </c>
      <c r="AG48" s="157">
        <f t="shared" si="23"/>
        <v>0</v>
      </c>
      <c r="AI48" s="159">
        <f t="shared" si="5"/>
        <v>0</v>
      </c>
      <c r="AJ48" s="159">
        <f t="shared" si="6"/>
        <v>0</v>
      </c>
      <c r="AK48" s="231">
        <f t="shared" si="24"/>
        <v>0</v>
      </c>
      <c r="AL48" s="231">
        <f t="shared" si="25"/>
        <v>0</v>
      </c>
      <c r="AM48" s="231">
        <f t="shared" si="26"/>
        <v>0</v>
      </c>
      <c r="AN48" s="194">
        <f t="shared" si="27"/>
        <v>0</v>
      </c>
      <c r="AO48" s="405">
        <f t="shared" si="28"/>
        <v>0</v>
      </c>
      <c r="AP48" s="406">
        <f t="shared" si="29"/>
        <v>0</v>
      </c>
      <c r="AQ48" s="407"/>
      <c r="AR48" s="411">
        <f t="shared" si="30"/>
        <v>0</v>
      </c>
      <c r="AS48" s="408">
        <f t="shared" si="31"/>
        <v>0</v>
      </c>
      <c r="AT48" s="409"/>
      <c r="AU48" s="414">
        <f t="shared" si="32"/>
        <v>0</v>
      </c>
      <c r="AV48" s="406">
        <f t="shared" si="33"/>
        <v>0</v>
      </c>
      <c r="AW48" s="411"/>
      <c r="AX48" s="411">
        <f t="shared" si="34"/>
        <v>0</v>
      </c>
      <c r="AY48" s="412">
        <f t="shared" si="35"/>
        <v>0</v>
      </c>
      <c r="AZ48" s="413"/>
      <c r="BA48" s="411">
        <f t="shared" si="36"/>
        <v>0</v>
      </c>
      <c r="BB48" s="406">
        <f t="shared" si="37"/>
        <v>0</v>
      </c>
      <c r="BC48" s="303" t="str">
        <f t="shared" si="38"/>
        <v xml:space="preserve"> </v>
      </c>
      <c r="BD48" s="210">
        <f t="shared" si="39"/>
        <v>0</v>
      </c>
      <c r="BE48" s="200">
        <f t="shared" si="7"/>
        <v>0</v>
      </c>
      <c r="BF48" s="200">
        <f t="shared" si="8"/>
        <v>0</v>
      </c>
      <c r="BG48" s="200">
        <f t="shared" si="9"/>
        <v>0</v>
      </c>
      <c r="BH48" s="211">
        <f t="shared" si="10"/>
        <v>0</v>
      </c>
      <c r="BI48" s="210" t="str">
        <f t="shared" si="11"/>
        <v xml:space="preserve"> </v>
      </c>
      <c r="BJ48" s="200" t="str">
        <f t="shared" si="12"/>
        <v xml:space="preserve"> </v>
      </c>
      <c r="BK48" s="200" t="str">
        <f t="shared" si="13"/>
        <v xml:space="preserve"> </v>
      </c>
      <c r="BL48" s="200"/>
      <c r="BM48" s="213">
        <f t="shared" si="40"/>
        <v>0</v>
      </c>
      <c r="BO48" s="195" t="str">
        <f t="shared" si="41"/>
        <v/>
      </c>
      <c r="BP48" s="195" t="str">
        <f t="shared" si="42"/>
        <v/>
      </c>
      <c r="BQ48" s="195" t="str">
        <f t="shared" si="43"/>
        <v/>
      </c>
      <c r="BR48" s="215">
        <f t="shared" si="44"/>
        <v>0</v>
      </c>
      <c r="BS48" s="195" t="str">
        <f t="shared" si="45"/>
        <v/>
      </c>
      <c r="BU48" s="301" t="str">
        <f t="shared" si="46"/>
        <v xml:space="preserve"> </v>
      </c>
      <c r="BV48" s="301" t="str">
        <f t="shared" si="47"/>
        <v xml:space="preserve"> </v>
      </c>
      <c r="BW48" s="301" t="str">
        <f t="shared" si="48"/>
        <v xml:space="preserve"> </v>
      </c>
      <c r="BX48" s="242">
        <f t="shared" si="49"/>
        <v>0</v>
      </c>
      <c r="BY48" s="301" t="b">
        <f t="shared" si="50"/>
        <v>0</v>
      </c>
      <c r="BZ48" s="301" t="b">
        <f t="shared" si="51"/>
        <v>0</v>
      </c>
      <c r="CA48" s="301" t="b">
        <f t="shared" si="52"/>
        <v>0</v>
      </c>
    </row>
    <row r="49" spans="1:79" ht="13.5" thickBot="1">
      <c r="A49" s="299" t="s">
        <v>89</v>
      </c>
      <c r="B49" s="250"/>
      <c r="C49" s="251"/>
      <c r="D49" s="251"/>
      <c r="E49" s="252"/>
      <c r="F49" s="252"/>
      <c r="G49" s="253"/>
      <c r="H49" s="254"/>
      <c r="I49" s="306" t="str">
        <f t="shared" si="0"/>
        <v/>
      </c>
      <c r="J49" s="306" t="str">
        <f t="shared" si="1"/>
        <v/>
      </c>
      <c r="K49" s="306" t="str">
        <f t="shared" si="2"/>
        <v/>
      </c>
      <c r="L49" s="255"/>
      <c r="M49" s="256"/>
      <c r="N49" s="256"/>
      <c r="O49" s="19">
        <f t="shared" si="53"/>
        <v>0</v>
      </c>
      <c r="P49" s="14">
        <f t="shared" si="14"/>
        <v>0</v>
      </c>
      <c r="Q49" s="15">
        <f t="shared" si="15"/>
        <v>0</v>
      </c>
      <c r="R49" s="15">
        <f t="shared" si="16"/>
        <v>0</v>
      </c>
      <c r="S49" s="15">
        <f t="shared" si="17"/>
        <v>0</v>
      </c>
      <c r="T49" s="15">
        <f t="shared" si="18"/>
        <v>0</v>
      </c>
      <c r="U49" s="142">
        <f t="shared" si="19"/>
        <v>0</v>
      </c>
      <c r="V49" s="15">
        <f t="shared" si="54"/>
        <v>0</v>
      </c>
      <c r="W49" s="142">
        <f t="shared" si="20"/>
        <v>0</v>
      </c>
      <c r="X49" s="15">
        <f t="shared" si="21"/>
        <v>0</v>
      </c>
      <c r="Y49" s="15">
        <f t="shared" si="22"/>
        <v>0</v>
      </c>
      <c r="Z49" s="16">
        <f t="shared" si="55"/>
        <v>0</v>
      </c>
      <c r="AA49" s="17">
        <f t="shared" si="56"/>
        <v>0</v>
      </c>
      <c r="AD49" s="170">
        <f t="shared" si="3"/>
        <v>0</v>
      </c>
      <c r="AE49" s="170">
        <f t="shared" si="4"/>
        <v>0</v>
      </c>
      <c r="AG49" s="173">
        <f t="shared" si="23"/>
        <v>0</v>
      </c>
      <c r="AI49" s="170">
        <f t="shared" si="5"/>
        <v>0</v>
      </c>
      <c r="AJ49" s="170">
        <f t="shared" si="6"/>
        <v>0</v>
      </c>
      <c r="AK49" s="231">
        <f t="shared" si="24"/>
        <v>0</v>
      </c>
      <c r="AL49" s="231">
        <f t="shared" si="25"/>
        <v>0</v>
      </c>
      <c r="AM49" s="231">
        <f t="shared" si="26"/>
        <v>0</v>
      </c>
      <c r="AN49" s="194">
        <f t="shared" si="27"/>
        <v>0</v>
      </c>
      <c r="AO49" s="405">
        <f t="shared" si="28"/>
        <v>0</v>
      </c>
      <c r="AP49" s="406">
        <f t="shared" si="29"/>
        <v>0</v>
      </c>
      <c r="AQ49" s="407"/>
      <c r="AR49" s="411">
        <f t="shared" si="30"/>
        <v>0</v>
      </c>
      <c r="AS49" s="408">
        <f t="shared" si="31"/>
        <v>0</v>
      </c>
      <c r="AT49" s="409"/>
      <c r="AU49" s="415">
        <f t="shared" si="32"/>
        <v>0</v>
      </c>
      <c r="AV49" s="406">
        <f t="shared" si="33"/>
        <v>0</v>
      </c>
      <c r="AW49" s="411"/>
      <c r="AX49" s="411">
        <f t="shared" si="34"/>
        <v>0</v>
      </c>
      <c r="AY49" s="412">
        <f t="shared" si="35"/>
        <v>0</v>
      </c>
      <c r="AZ49" s="413"/>
      <c r="BA49" s="411">
        <f t="shared" si="36"/>
        <v>0</v>
      </c>
      <c r="BB49" s="406">
        <f t="shared" si="37"/>
        <v>0</v>
      </c>
      <c r="BC49" s="303" t="str">
        <f t="shared" si="38"/>
        <v xml:space="preserve"> </v>
      </c>
      <c r="BD49" s="196">
        <f t="shared" si="39"/>
        <v>0</v>
      </c>
      <c r="BE49" s="197">
        <f t="shared" si="7"/>
        <v>0</v>
      </c>
      <c r="BF49" s="197">
        <f t="shared" si="8"/>
        <v>0</v>
      </c>
      <c r="BG49" s="197">
        <f t="shared" si="9"/>
        <v>0</v>
      </c>
      <c r="BH49" s="198">
        <f t="shared" si="10"/>
        <v>0</v>
      </c>
      <c r="BI49" s="196" t="str">
        <f t="shared" si="11"/>
        <v xml:space="preserve"> </v>
      </c>
      <c r="BJ49" s="197" t="str">
        <f t="shared" si="12"/>
        <v xml:space="preserve"> </v>
      </c>
      <c r="BK49" s="197" t="str">
        <f t="shared" si="13"/>
        <v xml:space="preserve"> </v>
      </c>
      <c r="BL49" s="197"/>
      <c r="BM49" s="199">
        <f t="shared" si="40"/>
        <v>0</v>
      </c>
      <c r="BO49" s="195" t="str">
        <f t="shared" si="41"/>
        <v/>
      </c>
      <c r="BP49" s="195" t="str">
        <f t="shared" si="42"/>
        <v/>
      </c>
      <c r="BQ49" s="195" t="str">
        <f t="shared" si="43"/>
        <v/>
      </c>
      <c r="BR49" s="215">
        <f t="shared" si="44"/>
        <v>0</v>
      </c>
      <c r="BS49" s="195" t="str">
        <f t="shared" si="45"/>
        <v/>
      </c>
      <c r="BU49" s="301" t="str">
        <f t="shared" si="46"/>
        <v xml:space="preserve"> </v>
      </c>
      <c r="BV49" s="301" t="str">
        <f t="shared" si="47"/>
        <v xml:space="preserve"> </v>
      </c>
      <c r="BW49" s="301" t="str">
        <f t="shared" si="48"/>
        <v xml:space="preserve"> </v>
      </c>
      <c r="BX49" s="242">
        <f t="shared" si="49"/>
        <v>0</v>
      </c>
      <c r="BY49" s="301" t="b">
        <f t="shared" si="50"/>
        <v>0</v>
      </c>
      <c r="BZ49" s="301" t="b">
        <f t="shared" si="51"/>
        <v>0</v>
      </c>
      <c r="CA49" s="301" t="b">
        <f t="shared" si="52"/>
        <v>0</v>
      </c>
    </row>
    <row r="50" spans="1:79">
      <c r="A50" s="20"/>
      <c r="B50" s="37"/>
      <c r="C50" s="167"/>
      <c r="D50" s="37"/>
      <c r="E50" s="37"/>
      <c r="F50" s="37"/>
      <c r="G50" s="21"/>
      <c r="H50" s="22"/>
      <c r="I50" s="22"/>
      <c r="J50" s="22"/>
      <c r="K50" s="22"/>
      <c r="P50" s="21"/>
      <c r="Q50" s="21"/>
      <c r="R50" s="21"/>
      <c r="S50" s="21"/>
      <c r="T50" s="21"/>
      <c r="U50" s="21"/>
      <c r="V50" s="21"/>
      <c r="W50" s="21"/>
      <c r="X50" s="21"/>
      <c r="Y50" s="21"/>
      <c r="Z50" s="249"/>
      <c r="AA50" s="23"/>
      <c r="AD50" s="21">
        <f>SUM(AD10:AD49)</f>
        <v>0</v>
      </c>
      <c r="AE50" s="21">
        <f>SUM(AE10:AE49)</f>
        <v>0</v>
      </c>
      <c r="AF50" s="21">
        <f>AD50+AE50</f>
        <v>0</v>
      </c>
      <c r="AG50" s="157">
        <f>SUM(AG10:AG49)</f>
        <v>0</v>
      </c>
      <c r="AH50" s="21"/>
      <c r="AI50" s="21">
        <f>SUM(AI10:AI49)</f>
        <v>0</v>
      </c>
      <c r="AJ50" s="21">
        <f>SUM(AJ10:AJ49)</f>
        <v>0</v>
      </c>
      <c r="AK50" s="21">
        <f>AI50+AJ50</f>
        <v>0</v>
      </c>
      <c r="AL50" s="21"/>
      <c r="AM50" s="21"/>
      <c r="AN50" t="s">
        <v>90</v>
      </c>
      <c r="BC50" s="157"/>
      <c r="BD50" s="157"/>
      <c r="BE50" s="157"/>
    </row>
    <row r="51" spans="1:79">
      <c r="A51" s="24" t="s">
        <v>91</v>
      </c>
      <c r="B51" s="25"/>
      <c r="C51" s="168"/>
      <c r="D51" s="25"/>
      <c r="E51" s="25"/>
      <c r="F51" s="25"/>
      <c r="G51" s="25"/>
      <c r="H51" s="25"/>
      <c r="I51" s="25"/>
      <c r="J51" s="25"/>
      <c r="K51" s="25"/>
      <c r="L51" s="309">
        <f>SUM(L10:L50)</f>
        <v>0</v>
      </c>
      <c r="M51" s="310">
        <f>SUM(M10:M50)</f>
        <v>0</v>
      </c>
      <c r="N51" s="310">
        <f>SUM(N10:N50)</f>
        <v>0</v>
      </c>
      <c r="O51" s="26">
        <f>SUM(O10:O49)</f>
        <v>0</v>
      </c>
      <c r="P51" s="25"/>
      <c r="Q51" s="27"/>
      <c r="R51" s="27"/>
      <c r="S51" s="27"/>
      <c r="T51" s="27"/>
      <c r="U51" s="25"/>
      <c r="V51" s="27"/>
      <c r="W51" s="27"/>
      <c r="X51" s="27"/>
      <c r="Y51" s="27"/>
      <c r="Z51" s="188">
        <f>SUM(Z10:Z49)</f>
        <v>0</v>
      </c>
      <c r="AA51" s="30">
        <f>SUM(AA10:AA49)</f>
        <v>0</v>
      </c>
      <c r="AC51" s="242">
        <f>X7*12</f>
        <v>0</v>
      </c>
      <c r="AD51" s="21"/>
      <c r="AE51" s="21"/>
      <c r="AH51" s="21"/>
      <c r="AI51" s="21"/>
      <c r="AJ51" s="21"/>
      <c r="AK51" s="21"/>
      <c r="AL51" s="21"/>
      <c r="AM51" s="21"/>
      <c r="AO51" s="185"/>
      <c r="AP51" s="185"/>
      <c r="AQ51" s="185"/>
      <c r="AR51" s="185"/>
      <c r="AS51" s="185"/>
      <c r="AT51" s="185"/>
      <c r="AU51" s="185"/>
      <c r="AV51" s="185"/>
      <c r="AW51" s="185"/>
      <c r="AX51" s="185"/>
      <c r="AY51" s="185"/>
      <c r="AZ51" s="185"/>
    </row>
    <row r="52" spans="1:79">
      <c r="A52" s="20"/>
      <c r="B52" s="20"/>
      <c r="D52" s="20"/>
      <c r="E52" s="20"/>
      <c r="F52" s="20"/>
      <c r="O52" s="31"/>
      <c r="Q52" s="12"/>
      <c r="R52" s="12"/>
      <c r="S52" s="12"/>
      <c r="T52" s="12"/>
      <c r="V52" s="12"/>
      <c r="W52" s="12"/>
      <c r="X52" s="12"/>
      <c r="Y52" s="12"/>
      <c r="Z52" s="32"/>
      <c r="AA52" s="32"/>
      <c r="AD52" s="21">
        <f>(AD50*O7)+AD50</f>
        <v>0</v>
      </c>
      <c r="AE52" s="21">
        <f>AE50+($AG$50*AC51)</f>
        <v>0</v>
      </c>
      <c r="AF52" s="21">
        <f>AD52+AE52</f>
        <v>0</v>
      </c>
      <c r="AH52" s="21"/>
      <c r="AI52" s="21">
        <f>(AI50*O7)+AI50</f>
        <v>0</v>
      </c>
      <c r="AJ52" s="21">
        <f>AJ50+(($AG$50*AC51)*0.25)</f>
        <v>0</v>
      </c>
      <c r="AK52" s="21">
        <f>AI52+AJ52</f>
        <v>0</v>
      </c>
      <c r="AL52" s="21"/>
      <c r="AM52" s="21"/>
      <c r="AN52" t="s">
        <v>92</v>
      </c>
      <c r="AO52" s="185"/>
      <c r="AP52" s="185"/>
      <c r="AQ52" s="185"/>
      <c r="AR52" s="185"/>
      <c r="AS52" s="185"/>
      <c r="AT52" s="185"/>
      <c r="AU52" s="185"/>
      <c r="AV52" s="185"/>
      <c r="AW52" s="185"/>
      <c r="AX52" s="185"/>
      <c r="AY52" s="185"/>
      <c r="AZ52" s="185"/>
    </row>
    <row r="53" spans="1:79">
      <c r="A53" s="24" t="s">
        <v>93</v>
      </c>
      <c r="B53" s="25"/>
      <c r="C53" s="168"/>
      <c r="D53" s="25"/>
      <c r="E53" s="25"/>
      <c r="F53" s="25"/>
      <c r="G53" s="25"/>
      <c r="H53" s="25"/>
      <c r="I53" s="25"/>
      <c r="J53" s="25"/>
      <c r="K53" s="25"/>
      <c r="L53" s="160"/>
      <c r="M53" s="158"/>
      <c r="N53" s="158"/>
      <c r="O53" s="19">
        <f>IF(AND(1&lt;D8,D8&lt;6),AF52,0)</f>
        <v>0</v>
      </c>
      <c r="P53" s="25"/>
      <c r="Q53" s="27"/>
      <c r="R53" s="27"/>
      <c r="S53" s="27"/>
      <c r="T53" s="27"/>
      <c r="U53" s="25"/>
      <c r="V53" s="27"/>
      <c r="W53" s="27"/>
      <c r="X53" s="27"/>
      <c r="Y53" s="27"/>
      <c r="Z53" s="148">
        <f>IF(AND(1&lt;D8,D8&lt;6),AK52,0)</f>
        <v>0</v>
      </c>
      <c r="AA53" s="30">
        <f>O53+Z53</f>
        <v>0</v>
      </c>
      <c r="AC53" s="242">
        <f>Y7*12</f>
        <v>0</v>
      </c>
      <c r="AD53" s="21"/>
      <c r="AE53" s="21"/>
      <c r="AH53" s="21"/>
      <c r="AI53" s="21"/>
      <c r="AJ53" s="21"/>
      <c r="AK53" s="21"/>
      <c r="AL53" s="21"/>
      <c r="AM53" s="21"/>
      <c r="AO53" s="185"/>
      <c r="AP53" s="185"/>
      <c r="AQ53" s="185"/>
      <c r="AR53" s="185"/>
      <c r="AS53" s="185"/>
      <c r="AT53" s="185"/>
      <c r="AU53" s="185"/>
      <c r="AV53" s="185"/>
      <c r="AW53" s="185"/>
      <c r="AX53" s="185"/>
      <c r="AY53" s="185"/>
      <c r="AZ53" s="185"/>
    </row>
    <row r="54" spans="1:79">
      <c r="A54" s="20"/>
      <c r="B54" s="20"/>
      <c r="D54" s="20"/>
      <c r="E54" s="20"/>
      <c r="F54" s="20"/>
      <c r="O54" s="33"/>
      <c r="Q54" s="12"/>
      <c r="R54" s="12"/>
      <c r="S54" s="12"/>
      <c r="T54" s="12"/>
      <c r="V54" s="12"/>
      <c r="W54" s="12"/>
      <c r="X54" s="12"/>
      <c r="Y54" s="12"/>
      <c r="Z54" s="32"/>
      <c r="AA54" s="32"/>
      <c r="AD54" s="21">
        <f>(AD52*O7)+AD52</f>
        <v>0</v>
      </c>
      <c r="AE54" s="21">
        <f>AE52+($AG$50*AC53)</f>
        <v>0</v>
      </c>
      <c r="AF54" s="21">
        <f>AD54+AE54</f>
        <v>0</v>
      </c>
      <c r="AH54" s="21"/>
      <c r="AI54" s="21">
        <f>(AI52*O7)+AI52</f>
        <v>0</v>
      </c>
      <c r="AJ54" s="21">
        <f>AJ52+(($AG$50*AC53)*0.25)</f>
        <v>0</v>
      </c>
      <c r="AK54" s="21">
        <f>AI54+AJ54</f>
        <v>0</v>
      </c>
      <c r="AL54" s="21"/>
      <c r="AM54" s="21"/>
      <c r="AN54" t="s">
        <v>94</v>
      </c>
      <c r="AO54" s="185"/>
      <c r="AP54" s="185"/>
      <c r="AQ54" s="185"/>
      <c r="AR54" s="185"/>
      <c r="AS54" s="185"/>
      <c r="AT54" s="185"/>
      <c r="AU54" s="185"/>
      <c r="AV54" s="185"/>
      <c r="AW54" s="185"/>
      <c r="AX54" s="185"/>
      <c r="AY54" s="185"/>
      <c r="AZ54" s="185"/>
    </row>
    <row r="55" spans="1:79">
      <c r="A55" s="24" t="s">
        <v>95</v>
      </c>
      <c r="B55" s="25"/>
      <c r="C55" s="168"/>
      <c r="D55" s="25"/>
      <c r="E55" s="25"/>
      <c r="F55" s="25"/>
      <c r="G55" s="25"/>
      <c r="H55" s="25"/>
      <c r="I55" s="25"/>
      <c r="J55" s="25"/>
      <c r="K55" s="25"/>
      <c r="L55" s="160"/>
      <c r="M55" s="158"/>
      <c r="N55" s="158"/>
      <c r="O55" s="19">
        <f>IF(AND(2&lt;D8,D8&lt;6),AF54,0)</f>
        <v>0</v>
      </c>
      <c r="P55" s="25"/>
      <c r="Q55" s="27"/>
      <c r="R55" s="27"/>
      <c r="S55" s="27"/>
      <c r="T55" s="27"/>
      <c r="U55" s="25"/>
      <c r="V55" s="27"/>
      <c r="W55" s="27"/>
      <c r="X55" s="27"/>
      <c r="Y55" s="27"/>
      <c r="Z55" s="148">
        <f>IF(AND(2&lt;D8,D8&lt;6),AK54,0)</f>
        <v>0</v>
      </c>
      <c r="AA55" s="30">
        <f>O55+Z55</f>
        <v>0</v>
      </c>
      <c r="AC55" s="242">
        <f>Z7*12</f>
        <v>0</v>
      </c>
      <c r="AD55" s="21"/>
      <c r="AE55" s="21"/>
      <c r="AH55" s="21"/>
      <c r="AI55" s="21"/>
      <c r="AJ55" s="21"/>
      <c r="AK55" s="21"/>
      <c r="AL55" s="21"/>
      <c r="AM55" s="21"/>
      <c r="AO55" s="185"/>
      <c r="AP55" s="185"/>
      <c r="AQ55" s="185"/>
      <c r="AR55" s="185"/>
      <c r="AS55" s="185"/>
      <c r="AT55" s="185"/>
      <c r="AU55" s="185"/>
      <c r="AV55" s="185"/>
      <c r="AW55" s="185"/>
      <c r="AX55" s="185"/>
      <c r="AY55" s="185"/>
      <c r="AZ55" s="185"/>
    </row>
    <row r="56" spans="1:79">
      <c r="A56" s="20"/>
      <c r="B56" s="20"/>
      <c r="D56" s="20"/>
      <c r="E56" s="20"/>
      <c r="F56" s="20"/>
      <c r="O56" s="33"/>
      <c r="Q56" s="12"/>
      <c r="R56" s="12"/>
      <c r="S56" s="12"/>
      <c r="T56" s="12"/>
      <c r="V56" s="12"/>
      <c r="W56" s="12"/>
      <c r="X56" s="12"/>
      <c r="Y56" s="12"/>
      <c r="Z56" s="32"/>
      <c r="AA56" s="32"/>
      <c r="AD56" s="21">
        <f>(AD54*O7)+AD54</f>
        <v>0</v>
      </c>
      <c r="AE56" s="21">
        <f>AE54+($AG$50*AC55)</f>
        <v>0</v>
      </c>
      <c r="AF56" s="21">
        <f>AD56+AE56</f>
        <v>0</v>
      </c>
      <c r="AH56" s="21"/>
      <c r="AI56" s="21">
        <f>(AI54*O7)+AI54</f>
        <v>0</v>
      </c>
      <c r="AJ56" s="21">
        <f>AJ54+(($AG$50*AC55)*0.25)</f>
        <v>0</v>
      </c>
      <c r="AK56" s="21">
        <f>AI56+AJ56</f>
        <v>0</v>
      </c>
      <c r="AL56" s="21"/>
      <c r="AM56" s="21"/>
      <c r="AN56" t="s">
        <v>96</v>
      </c>
      <c r="AO56" s="185"/>
      <c r="AP56" s="185"/>
      <c r="AQ56" s="185"/>
      <c r="AR56" s="185"/>
      <c r="AS56" s="185"/>
      <c r="AT56" s="185"/>
      <c r="AU56" s="185"/>
      <c r="AV56" s="185"/>
      <c r="AW56" s="185"/>
      <c r="AX56" s="185"/>
      <c r="AY56" s="185"/>
      <c r="AZ56" s="185"/>
    </row>
    <row r="57" spans="1:79">
      <c r="A57" s="24" t="s">
        <v>97</v>
      </c>
      <c r="B57" s="25"/>
      <c r="C57" s="168"/>
      <c r="D57" s="25"/>
      <c r="E57" s="25"/>
      <c r="F57" s="25"/>
      <c r="G57" s="25"/>
      <c r="H57" s="25"/>
      <c r="I57" s="25"/>
      <c r="J57" s="25"/>
      <c r="K57" s="25"/>
      <c r="L57" s="160"/>
      <c r="M57" s="158"/>
      <c r="N57" s="158"/>
      <c r="O57" s="19">
        <f>IF(AND(3&lt;D8,D8&lt;6),AF56,0)</f>
        <v>0</v>
      </c>
      <c r="P57" s="25"/>
      <c r="Q57" s="27"/>
      <c r="R57" s="27"/>
      <c r="S57" s="27"/>
      <c r="T57" s="27"/>
      <c r="U57" s="25"/>
      <c r="V57" s="27"/>
      <c r="W57" s="27"/>
      <c r="X57" s="27"/>
      <c r="Y57" s="27"/>
      <c r="Z57" s="148">
        <f>IF(AND(3&lt;D8,D8&lt;6),AK56,0)</f>
        <v>0</v>
      </c>
      <c r="AA57" s="30">
        <f>O57+Z57</f>
        <v>0</v>
      </c>
      <c r="AC57" s="242">
        <f>AA7*12</f>
        <v>0</v>
      </c>
      <c r="AD57" s="21"/>
      <c r="AE57" s="21"/>
      <c r="AH57" s="21"/>
      <c r="AI57" s="21"/>
      <c r="AJ57" s="21"/>
      <c r="AK57" s="21"/>
      <c r="AL57" s="21"/>
      <c r="AM57" s="21"/>
      <c r="AO57" s="185"/>
      <c r="AP57" s="185"/>
      <c r="AQ57" s="185"/>
      <c r="AR57" s="185"/>
      <c r="AS57" s="185"/>
      <c r="AT57" s="185"/>
      <c r="AU57" s="185"/>
      <c r="AV57" s="185"/>
      <c r="AW57" s="185"/>
      <c r="AX57" s="185"/>
      <c r="AY57" s="185"/>
      <c r="AZ57" s="185"/>
    </row>
    <row r="58" spans="1:79">
      <c r="A58" s="20"/>
      <c r="B58" s="20"/>
      <c r="D58" s="20"/>
      <c r="E58" s="20"/>
      <c r="F58" s="20"/>
      <c r="O58" s="33"/>
      <c r="Q58" s="12"/>
      <c r="R58" s="12"/>
      <c r="S58" s="12"/>
      <c r="T58" s="12"/>
      <c r="V58" s="12"/>
      <c r="W58" s="12"/>
      <c r="X58" s="12"/>
      <c r="Y58" s="12"/>
      <c r="Z58" s="32"/>
      <c r="AA58" s="32"/>
      <c r="AD58" s="21">
        <f>(AD56*O7)+AD56</f>
        <v>0</v>
      </c>
      <c r="AE58" s="21">
        <f>AE56+($AG$50*AC57)</f>
        <v>0</v>
      </c>
      <c r="AF58" s="21">
        <f>AD58+AE58</f>
        <v>0</v>
      </c>
      <c r="AH58" s="21"/>
      <c r="AI58" s="21">
        <f>(AI56*O7)+AI56</f>
        <v>0</v>
      </c>
      <c r="AJ58" s="21">
        <f>AJ56+(($AG$50*AC57)*0.25)</f>
        <v>0</v>
      </c>
      <c r="AK58" s="21">
        <f>AI58+AJ58</f>
        <v>0</v>
      </c>
      <c r="AL58" s="21"/>
      <c r="AM58" s="21"/>
      <c r="AN58" t="s">
        <v>98</v>
      </c>
      <c r="AO58" s="185"/>
      <c r="AP58" s="185"/>
      <c r="AQ58" s="185"/>
      <c r="AR58" s="185"/>
      <c r="AS58" s="185"/>
      <c r="AT58" s="185"/>
      <c r="AU58" s="185"/>
      <c r="AV58" s="185"/>
      <c r="AW58" s="185"/>
      <c r="AX58" s="185"/>
      <c r="AY58" s="185"/>
      <c r="AZ58" s="185"/>
    </row>
    <row r="59" spans="1:79">
      <c r="A59" s="24" t="s">
        <v>99</v>
      </c>
      <c r="B59" s="25"/>
      <c r="C59" s="168"/>
      <c r="D59" s="25"/>
      <c r="E59" s="25"/>
      <c r="F59" s="25"/>
      <c r="G59" s="25"/>
      <c r="H59" s="25"/>
      <c r="I59" s="25"/>
      <c r="J59" s="25"/>
      <c r="K59" s="25"/>
      <c r="L59" s="160"/>
      <c r="M59" s="158"/>
      <c r="N59" s="158"/>
      <c r="O59" s="19">
        <f>IF(AND(4&lt;D8,D8&lt;6),AF58,0)</f>
        <v>0</v>
      </c>
      <c r="P59" s="25"/>
      <c r="Q59" s="27"/>
      <c r="R59" s="27"/>
      <c r="S59" s="27"/>
      <c r="T59" s="27"/>
      <c r="U59" s="25"/>
      <c r="V59" s="27"/>
      <c r="W59" s="27"/>
      <c r="X59" s="27"/>
      <c r="Y59" s="27"/>
      <c r="Z59" s="148">
        <f>IF(AND(4&lt;D8,D8&lt;6),AK58,0)</f>
        <v>0</v>
      </c>
      <c r="AA59" s="30">
        <f>O59+Z59</f>
        <v>0</v>
      </c>
      <c r="AO59" s="185"/>
      <c r="AP59" s="185"/>
      <c r="AQ59" s="185"/>
      <c r="AR59" s="185"/>
      <c r="AS59" s="185"/>
      <c r="AT59" s="185"/>
      <c r="AU59" s="185"/>
      <c r="AV59" s="185"/>
      <c r="AW59" s="185"/>
      <c r="AX59" s="185"/>
      <c r="AY59" s="185"/>
      <c r="AZ59" s="185"/>
    </row>
    <row r="60" spans="1:79">
      <c r="A60" s="20"/>
      <c r="B60" s="20"/>
      <c r="D60" s="20"/>
      <c r="E60" s="20"/>
      <c r="F60" s="20"/>
      <c r="O60" s="33"/>
      <c r="Q60" s="12"/>
      <c r="R60" s="12"/>
      <c r="S60" s="12"/>
      <c r="T60" s="12"/>
      <c r="V60" s="12"/>
      <c r="W60" s="12"/>
      <c r="X60" s="12"/>
      <c r="Y60" s="12"/>
      <c r="Z60" s="32"/>
      <c r="AA60" s="32"/>
      <c r="AO60" s="185"/>
      <c r="AP60" s="185"/>
      <c r="AQ60" s="185"/>
      <c r="AR60" s="185"/>
      <c r="AS60" s="185"/>
      <c r="AT60" s="185"/>
      <c r="AU60" s="185"/>
      <c r="AV60" s="185"/>
      <c r="AW60" s="185"/>
      <c r="AX60" s="185"/>
      <c r="AY60" s="185"/>
      <c r="AZ60" s="185"/>
    </row>
    <row r="61" spans="1:79">
      <c r="A61" s="34" t="s">
        <v>100</v>
      </c>
      <c r="B61" s="25"/>
      <c r="C61" s="168"/>
      <c r="D61" s="25"/>
      <c r="E61" s="25"/>
      <c r="F61" s="25"/>
      <c r="G61" s="25"/>
      <c r="H61" s="25"/>
      <c r="I61" s="25"/>
      <c r="J61" s="25"/>
      <c r="K61" s="25"/>
      <c r="L61" s="160"/>
      <c r="M61" s="158"/>
      <c r="N61" s="158"/>
      <c r="O61" s="19">
        <f>O51+O53+O55+O57+O59</f>
        <v>0</v>
      </c>
      <c r="P61" s="25"/>
      <c r="Q61" s="27"/>
      <c r="R61" s="27"/>
      <c r="S61" s="27"/>
      <c r="T61" s="27"/>
      <c r="U61" s="25"/>
      <c r="V61" s="27"/>
      <c r="W61" s="27"/>
      <c r="X61" s="27"/>
      <c r="Y61" s="27"/>
      <c r="Z61" s="29">
        <f>Z51+Z53+Z55+Z57+Z59</f>
        <v>0</v>
      </c>
      <c r="AA61" s="30">
        <f>AA51+AA53+AA55+AA57+AA59</f>
        <v>0</v>
      </c>
      <c r="AO61" s="248" t="s">
        <v>101</v>
      </c>
      <c r="AP61" s="185"/>
      <c r="AQ61" s="185"/>
      <c r="AR61" s="185"/>
      <c r="AS61" s="185"/>
      <c r="AT61" s="185"/>
      <c r="AU61" s="185"/>
      <c r="AV61" s="185"/>
      <c r="AW61" s="185"/>
      <c r="AX61" s="185"/>
      <c r="AY61" s="185"/>
      <c r="AZ61" s="185"/>
    </row>
    <row r="62" spans="1:79" ht="33.75">
      <c r="A62" s="20"/>
      <c r="B62" s="20"/>
      <c r="D62" s="20"/>
      <c r="E62" s="20"/>
      <c r="F62" s="20"/>
      <c r="O62" s="12"/>
      <c r="Q62" s="12"/>
      <c r="R62" s="12"/>
      <c r="S62" s="12"/>
      <c r="T62" s="12"/>
      <c r="V62" s="12"/>
      <c r="W62" s="12"/>
      <c r="X62" s="12"/>
      <c r="Y62" s="12"/>
      <c r="Z62" s="12"/>
      <c r="AA62" s="12"/>
      <c r="AO62" s="164" t="s">
        <v>102</v>
      </c>
      <c r="AP62" s="186" t="s">
        <v>103</v>
      </c>
      <c r="AR62" s="136" t="s">
        <v>51</v>
      </c>
      <c r="AS62" s="136" t="s">
        <v>52</v>
      </c>
      <c r="AT62" s="136" t="s">
        <v>54</v>
      </c>
      <c r="AU62" s="136" t="s">
        <v>55</v>
      </c>
      <c r="AV62" s="136" t="s">
        <v>104</v>
      </c>
      <c r="AX62" s="136" t="s">
        <v>57</v>
      </c>
      <c r="AY62" s="136" t="s">
        <v>105</v>
      </c>
      <c r="AZ62" s="136" t="s">
        <v>106</v>
      </c>
      <c r="BB62" s="136" t="s">
        <v>60</v>
      </c>
    </row>
    <row r="63" spans="1:79">
      <c r="AO63" s="185">
        <f>SUM(M10:M49)</f>
        <v>0</v>
      </c>
      <c r="AP63" s="185">
        <f>SUM(N10:N49)</f>
        <v>0</v>
      </c>
      <c r="AQ63" s="185"/>
      <c r="AR63" s="185">
        <f>SUM(P10:P49)</f>
        <v>0</v>
      </c>
      <c r="AS63" s="185">
        <f>SUM(Q10:Q49)</f>
        <v>0</v>
      </c>
      <c r="AT63" s="185">
        <f>SUM(S10:S49)</f>
        <v>0</v>
      </c>
      <c r="AU63" s="185">
        <f>SUM(T10:T49)</f>
        <v>0</v>
      </c>
      <c r="AV63" s="185">
        <f>SUM(U10:U49)</f>
        <v>0</v>
      </c>
      <c r="AW63" s="185"/>
      <c r="AX63" s="185">
        <f>SUM(W10:W49)</f>
        <v>0</v>
      </c>
      <c r="AY63" s="185">
        <f>SUM(X10:X49)</f>
        <v>0</v>
      </c>
      <c r="AZ63" s="185">
        <f>SUM(Y10:Y49)</f>
        <v>0</v>
      </c>
      <c r="BA63" s="185"/>
      <c r="BB63" s="187">
        <f>SUM(AO63:AZ63)</f>
        <v>0</v>
      </c>
      <c r="BC63" t="s">
        <v>90</v>
      </c>
    </row>
    <row r="64" spans="1:79" ht="15.75">
      <c r="A64" s="9"/>
      <c r="B64" s="9"/>
      <c r="C64" s="165"/>
      <c r="D64" s="9"/>
      <c r="E64" s="9"/>
      <c r="F64" s="9"/>
      <c r="AO64" s="185"/>
      <c r="AP64" s="185"/>
      <c r="AQ64" s="185"/>
      <c r="AR64" s="185"/>
      <c r="AS64" s="185"/>
      <c r="AT64" s="185"/>
      <c r="AU64" s="185"/>
      <c r="AV64" s="185"/>
      <c r="AW64" s="185"/>
      <c r="AX64" s="185"/>
      <c r="AY64" s="185"/>
      <c r="AZ64" s="185"/>
      <c r="BA64" s="185"/>
      <c r="BB64" s="187"/>
    </row>
    <row r="65" spans="41:55">
      <c r="AO65" s="185">
        <f>(AO63*1.02)</f>
        <v>0</v>
      </c>
      <c r="AP65" s="185">
        <f>AP63</f>
        <v>0</v>
      </c>
      <c r="AQ65" s="185"/>
      <c r="AR65" s="185">
        <f>AF52*0.158</f>
        <v>0</v>
      </c>
      <c r="AS65" s="185">
        <f>AS63*1.08</f>
        <v>0</v>
      </c>
      <c r="AT65" s="185">
        <f>AT63*1.025</f>
        <v>0</v>
      </c>
      <c r="AU65" s="185">
        <f>AU63*1.05</f>
        <v>0</v>
      </c>
      <c r="AV65" s="185">
        <f>AV63*1.05</f>
        <v>0</v>
      </c>
      <c r="AW65" s="185"/>
      <c r="AX65" s="185">
        <f>AF52*0.062</f>
        <v>0</v>
      </c>
      <c r="AY65" s="185">
        <f>AF52*0.0145</f>
        <v>0</v>
      </c>
      <c r="AZ65" s="185">
        <f>AF52*0.0155</f>
        <v>0</v>
      </c>
      <c r="BA65" s="185"/>
      <c r="BB65" s="187">
        <f>SUM(AO65:AZ65)</f>
        <v>0</v>
      </c>
      <c r="BC65" t="s">
        <v>92</v>
      </c>
    </row>
    <row r="66" spans="41:55">
      <c r="AO66" s="185"/>
      <c r="AP66" s="185"/>
      <c r="AQ66" s="185"/>
      <c r="AR66" s="185"/>
      <c r="AS66" s="185"/>
      <c r="AT66" s="185"/>
      <c r="AU66" s="185"/>
      <c r="AV66" s="185"/>
      <c r="AW66" s="185"/>
      <c r="AX66" s="185"/>
      <c r="AY66" s="185"/>
      <c r="AZ66" s="185"/>
      <c r="BA66" s="185"/>
      <c r="BB66" s="187"/>
    </row>
    <row r="67" spans="41:55">
      <c r="AO67" s="185">
        <f>(AO65*1.02)</f>
        <v>0</v>
      </c>
      <c r="AP67" s="185">
        <f>AP65</f>
        <v>0</v>
      </c>
      <c r="AQ67" s="185"/>
      <c r="AR67" s="185">
        <f>AF54*0.158</f>
        <v>0</v>
      </c>
      <c r="AS67" s="185">
        <f>AS65*1.08</f>
        <v>0</v>
      </c>
      <c r="AT67" s="185">
        <f>AT65*1.025</f>
        <v>0</v>
      </c>
      <c r="AU67" s="185">
        <f>AU65*1.05</f>
        <v>0</v>
      </c>
      <c r="AV67" s="185">
        <f>AV65*1.05</f>
        <v>0</v>
      </c>
      <c r="AW67" s="185"/>
      <c r="AX67" s="185">
        <f>AF54*0.062</f>
        <v>0</v>
      </c>
      <c r="AY67" s="185">
        <f>AF54*0.0145</f>
        <v>0</v>
      </c>
      <c r="AZ67" s="185">
        <f>AF54*0.0155</f>
        <v>0</v>
      </c>
      <c r="BA67" s="185"/>
      <c r="BB67" s="187">
        <f>SUM(AO67:AZ67)</f>
        <v>0</v>
      </c>
      <c r="BC67" t="s">
        <v>94</v>
      </c>
    </row>
    <row r="68" spans="41:55">
      <c r="AO68" s="185"/>
      <c r="AP68" s="185"/>
      <c r="AQ68" s="185"/>
      <c r="AR68" s="185"/>
      <c r="AS68" s="185"/>
      <c r="AT68" s="185"/>
      <c r="AU68" s="185"/>
      <c r="AV68" s="185"/>
      <c r="AW68" s="185"/>
      <c r="AX68" s="185"/>
      <c r="AY68" s="185"/>
      <c r="AZ68" s="185"/>
      <c r="BA68" s="185"/>
      <c r="BB68" s="187"/>
    </row>
    <row r="69" spans="41:55">
      <c r="AO69" s="185">
        <f>(AO67*1.02)</f>
        <v>0</v>
      </c>
      <c r="AP69" s="185">
        <f>AP67</f>
        <v>0</v>
      </c>
      <c r="AQ69" s="185"/>
      <c r="AR69" s="185">
        <f>AF56*0.158</f>
        <v>0</v>
      </c>
      <c r="AS69" s="185">
        <f>AS67*1.08</f>
        <v>0</v>
      </c>
      <c r="AT69" s="185">
        <f>AT67*1.025</f>
        <v>0</v>
      </c>
      <c r="AU69" s="185">
        <f>AU67*1.05</f>
        <v>0</v>
      </c>
      <c r="AV69" s="185">
        <f>AV67*1.05</f>
        <v>0</v>
      </c>
      <c r="AW69" s="185"/>
      <c r="AX69" s="185">
        <f>AF56*0.062</f>
        <v>0</v>
      </c>
      <c r="AY69" s="185">
        <f>AF56*0.0145</f>
        <v>0</v>
      </c>
      <c r="AZ69" s="185">
        <f>AF56*0.0155</f>
        <v>0</v>
      </c>
      <c r="BA69" s="185"/>
      <c r="BB69" s="187">
        <f>SUM(AO69:AZ69)</f>
        <v>0</v>
      </c>
      <c r="BC69" t="s">
        <v>96</v>
      </c>
    </row>
    <row r="70" spans="41:55">
      <c r="AO70" s="185"/>
      <c r="AP70" s="185"/>
      <c r="AQ70" s="185"/>
      <c r="AR70" s="185"/>
      <c r="AS70" s="185"/>
      <c r="AT70" s="185"/>
      <c r="AU70" s="185"/>
      <c r="AV70" s="185"/>
      <c r="AW70" s="185"/>
      <c r="AX70" s="185"/>
      <c r="AY70" s="185"/>
      <c r="AZ70" s="185"/>
      <c r="BA70" s="185"/>
      <c r="BB70" s="187"/>
    </row>
    <row r="71" spans="41:55">
      <c r="AO71" s="185">
        <f>(AO69*1.02)</f>
        <v>0</v>
      </c>
      <c r="AP71" s="185">
        <f>AP69</f>
        <v>0</v>
      </c>
      <c r="AQ71" s="185"/>
      <c r="AR71" s="185">
        <f>AF58*0.158</f>
        <v>0</v>
      </c>
      <c r="AS71" s="185">
        <f>AS69*1.08</f>
        <v>0</v>
      </c>
      <c r="AT71" s="185">
        <f>AT69*1.025</f>
        <v>0</v>
      </c>
      <c r="AU71" s="185">
        <f>AU69*1.05</f>
        <v>0</v>
      </c>
      <c r="AV71" s="185">
        <f>AV69*1.05</f>
        <v>0</v>
      </c>
      <c r="AW71" s="185"/>
      <c r="AX71" s="185">
        <f>AF58*0.062</f>
        <v>0</v>
      </c>
      <c r="AY71" s="185">
        <f>AF58*0.0145</f>
        <v>0</v>
      </c>
      <c r="AZ71" s="185">
        <f>AF58*0.0155</f>
        <v>0</v>
      </c>
      <c r="BA71" s="185"/>
      <c r="BB71" s="187">
        <f>SUM(AO71:AZ71)</f>
        <v>0</v>
      </c>
      <c r="BC71" t="s">
        <v>98</v>
      </c>
    </row>
    <row r="72" spans="41:55">
      <c r="AO72" s="185"/>
      <c r="AP72" s="185"/>
      <c r="AQ72" s="185"/>
      <c r="AR72" s="185"/>
      <c r="AS72" s="185"/>
      <c r="AT72" s="185"/>
      <c r="AU72" s="185"/>
      <c r="AV72" s="185"/>
      <c r="AW72" s="185"/>
      <c r="AX72" s="185"/>
      <c r="AY72" s="185"/>
      <c r="AZ72" s="185"/>
      <c r="BA72" s="185"/>
      <c r="BB72" s="185"/>
    </row>
    <row r="73" spans="41:55">
      <c r="AO73" s="185"/>
      <c r="AP73" s="185"/>
      <c r="AQ73" s="185"/>
      <c r="AR73" s="185"/>
      <c r="AS73" s="185"/>
      <c r="AT73" s="185"/>
      <c r="AU73" s="185"/>
      <c r="AV73" s="185"/>
      <c r="AW73" s="185"/>
      <c r="AX73" s="185"/>
      <c r="AY73" s="185"/>
      <c r="AZ73" s="185"/>
      <c r="BA73" s="185"/>
      <c r="BB73" s="185"/>
    </row>
    <row r="74" spans="41:55">
      <c r="AO74" s="185"/>
      <c r="AP74" s="185"/>
      <c r="AQ74" s="185"/>
      <c r="AR74" s="185"/>
      <c r="AS74" s="185"/>
      <c r="AT74" s="185"/>
      <c r="AU74" s="185"/>
      <c r="AV74" s="185"/>
      <c r="AW74" s="185"/>
      <c r="AX74" s="185"/>
      <c r="AY74" s="185"/>
      <c r="AZ74" s="185"/>
      <c r="BA74" s="185"/>
      <c r="BB74" s="185"/>
    </row>
    <row r="75" spans="41:55">
      <c r="AO75" s="185"/>
      <c r="AP75" s="185"/>
      <c r="AQ75" s="185"/>
      <c r="AR75" s="185"/>
      <c r="AS75" s="185"/>
      <c r="AT75" s="185"/>
      <c r="AU75" s="185"/>
      <c r="AV75" s="185"/>
      <c r="AW75" s="185"/>
      <c r="AX75" s="185"/>
      <c r="AY75" s="185"/>
      <c r="AZ75" s="185"/>
      <c r="BA75" s="185"/>
      <c r="BB75" s="185"/>
    </row>
    <row r="76" spans="41:55">
      <c r="AO76" s="185"/>
      <c r="AP76" s="185"/>
      <c r="AQ76" s="185"/>
      <c r="AR76" s="185"/>
      <c r="AS76" s="185"/>
      <c r="AT76" s="185"/>
      <c r="AU76" s="185"/>
      <c r="AV76" s="185"/>
      <c r="AW76" s="185"/>
      <c r="AX76" s="185"/>
      <c r="AY76" s="185"/>
      <c r="AZ76" s="185"/>
      <c r="BA76" s="185"/>
      <c r="BB76" s="185"/>
    </row>
  </sheetData>
  <sheetProtection selectLockedCells="1"/>
  <mergeCells count="5">
    <mergeCell ref="I8:K8"/>
    <mergeCell ref="A2:AA2"/>
    <mergeCell ref="A3:AA3"/>
    <mergeCell ref="A4:AA4"/>
    <mergeCell ref="W6:W7"/>
  </mergeCells>
  <phoneticPr fontId="6" type="noConversion"/>
  <conditionalFormatting sqref="I1:K1048576">
    <cfRule type="cellIs" dxfId="10" priority="1" stopIfTrue="1" operator="equal">
      <formula>"ERROR"</formula>
    </cfRule>
  </conditionalFormatting>
  <pageMargins left="0.49" right="0.56999999999999995" top="0.73" bottom="1" header="0.28000000000000003" footer="0.5"/>
  <pageSetup scale="36" fitToHeight="2" orientation="portrait" horizontalDpi="300" verticalDpi="300"/>
  <ignoredErrors>
    <ignoredError sqref="AF50" formula="1"/>
  </ignoredErrors>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30" zoomScaleNormal="130" zoomScalePageLayoutView="130" workbookViewId="0">
      <selection activeCell="H1" sqref="H1:P1"/>
    </sheetView>
  </sheetViews>
  <sheetFormatPr defaultColWidth="11.42578125" defaultRowHeight="12.75"/>
  <cols>
    <col min="1" max="1" width="13.28515625" customWidth="1"/>
    <col min="2" max="2" width="7.85546875" customWidth="1"/>
    <col min="3" max="3" width="9.85546875" customWidth="1"/>
    <col min="4" max="4" width="4.85546875" hidden="1" customWidth="1"/>
    <col min="5" max="5" width="6.85546875" customWidth="1"/>
    <col min="6" max="6" width="6.140625" customWidth="1"/>
    <col min="7" max="7" width="0.140625" customWidth="1"/>
    <col min="8" max="8" width="6.140625" customWidth="1"/>
    <col min="9" max="9" width="0.42578125" hidden="1" customWidth="1"/>
    <col min="10" max="10" width="10.28515625" customWidth="1"/>
    <col min="11" max="11" width="3.85546875" hidden="1" customWidth="1"/>
    <col min="12" max="12" width="10.28515625" customWidth="1"/>
    <col min="13" max="13" width="0.140625" customWidth="1"/>
    <col min="14" max="14" width="10.28515625" customWidth="1"/>
    <col min="15" max="15" width="1.85546875" hidden="1" customWidth="1"/>
    <col min="16" max="16" width="10.28515625" customWidth="1"/>
  </cols>
  <sheetData>
    <row r="1" spans="1:16" ht="14.1" customHeight="1">
      <c r="A1" s="527" t="s">
        <v>222</v>
      </c>
      <c r="B1" s="527"/>
      <c r="C1" s="527"/>
      <c r="D1" s="527"/>
      <c r="E1" s="527"/>
      <c r="F1" s="527"/>
      <c r="G1" s="304"/>
      <c r="H1" s="528"/>
      <c r="I1" s="528"/>
      <c r="J1" s="528"/>
      <c r="K1" s="528"/>
      <c r="L1" s="528"/>
      <c r="M1" s="528"/>
      <c r="N1" s="528"/>
      <c r="O1" s="528"/>
      <c r="P1" s="528"/>
    </row>
    <row r="2" spans="1:16" ht="9.75" customHeight="1" thickBot="1">
      <c r="A2" s="529"/>
      <c r="B2" s="529"/>
      <c r="C2" s="529"/>
      <c r="D2" s="529"/>
      <c r="E2" s="529"/>
      <c r="F2" s="529"/>
      <c r="G2" s="529"/>
      <c r="H2" s="529"/>
      <c r="I2" s="529"/>
      <c r="J2" s="529"/>
      <c r="K2" s="529"/>
      <c r="L2" s="529"/>
      <c r="M2" s="529"/>
      <c r="N2" s="529"/>
      <c r="O2" s="529"/>
      <c r="P2" s="529"/>
    </row>
    <row r="3" spans="1:16" ht="14.1" customHeight="1" thickTop="1">
      <c r="A3" s="530" t="s">
        <v>223</v>
      </c>
      <c r="B3" s="530"/>
      <c r="C3" s="530"/>
      <c r="D3" s="530"/>
      <c r="E3" s="530"/>
      <c r="F3" s="530"/>
      <c r="G3" s="530"/>
      <c r="H3" s="530"/>
      <c r="I3" s="530"/>
      <c r="J3" s="531"/>
      <c r="K3" s="518" t="s">
        <v>224</v>
      </c>
      <c r="L3" s="520"/>
      <c r="M3" s="518" t="s">
        <v>225</v>
      </c>
      <c r="N3" s="519"/>
      <c r="O3" s="520"/>
      <c r="P3" s="356"/>
    </row>
    <row r="4" spans="1:16" ht="14.1" customHeight="1">
      <c r="A4" s="532" t="s">
        <v>226</v>
      </c>
      <c r="B4" s="532"/>
      <c r="C4" s="532"/>
      <c r="D4" s="532"/>
      <c r="E4" s="532"/>
      <c r="F4" s="532"/>
      <c r="G4" s="532"/>
      <c r="H4" s="532"/>
      <c r="I4" s="532"/>
      <c r="J4" s="533"/>
      <c r="K4" s="600"/>
      <c r="L4" s="601"/>
      <c r="M4" s="600"/>
      <c r="N4" s="602"/>
      <c r="O4" s="601"/>
      <c r="P4" s="357"/>
    </row>
    <row r="5" spans="1:16">
      <c r="A5" s="534" t="s">
        <v>227</v>
      </c>
      <c r="B5" s="534"/>
      <c r="C5" s="534"/>
      <c r="D5" s="535"/>
      <c r="E5" s="536" t="s">
        <v>228</v>
      </c>
      <c r="F5" s="537"/>
      <c r="G5" s="537"/>
      <c r="H5" s="537"/>
      <c r="I5" s="538"/>
      <c r="J5" s="363"/>
      <c r="K5" s="539" t="s">
        <v>229</v>
      </c>
      <c r="L5" s="540"/>
      <c r="M5" s="540"/>
      <c r="N5" s="540"/>
      <c r="O5" s="540"/>
      <c r="P5" s="541"/>
    </row>
    <row r="6" spans="1:16">
      <c r="A6" s="542" t="s">
        <v>230</v>
      </c>
      <c r="B6" s="543"/>
      <c r="C6" s="542" t="s">
        <v>231</v>
      </c>
      <c r="D6" s="543"/>
      <c r="E6" s="288" t="s">
        <v>232</v>
      </c>
      <c r="F6" s="558" t="s">
        <v>233</v>
      </c>
      <c r="G6" s="543"/>
      <c r="H6" s="558" t="s">
        <v>234</v>
      </c>
      <c r="I6" s="543"/>
      <c r="J6" s="289" t="s">
        <v>235</v>
      </c>
      <c r="K6" s="561" t="s">
        <v>236</v>
      </c>
      <c r="L6" s="562"/>
      <c r="M6" s="561" t="s">
        <v>237</v>
      </c>
      <c r="N6" s="527"/>
      <c r="O6" s="562"/>
      <c r="P6" s="546" t="s">
        <v>83</v>
      </c>
    </row>
    <row r="7" spans="1:16">
      <c r="A7" s="544"/>
      <c r="B7" s="545"/>
      <c r="C7" s="544" t="s">
        <v>238</v>
      </c>
      <c r="D7" s="545"/>
      <c r="E7" s="290" t="s">
        <v>239</v>
      </c>
      <c r="F7" s="559" t="s">
        <v>239</v>
      </c>
      <c r="G7" s="545"/>
      <c r="H7" s="559" t="s">
        <v>239</v>
      </c>
      <c r="I7" s="545"/>
      <c r="J7" s="290" t="s">
        <v>236</v>
      </c>
      <c r="K7" s="559" t="s">
        <v>240</v>
      </c>
      <c r="L7" s="545"/>
      <c r="M7" s="559" t="s">
        <v>241</v>
      </c>
      <c r="N7" s="544"/>
      <c r="O7" s="545"/>
      <c r="P7" s="547"/>
    </row>
    <row r="8" spans="1:16" ht="15" customHeight="1">
      <c r="A8" s="605">
        <f>IF('Personnel Worksheet 5 años'!A24="",'Personnel Worksheet (1)'!A23,'Personnel Worksheet 5 años'!A24)</f>
        <v>15</v>
      </c>
      <c r="B8" s="606"/>
      <c r="C8" s="558">
        <f>IF('Personnel Worksheet 5 años'!B24="",'Personnel Worksheet (1)'!B23,'Personnel Worksheet 5 años'!B24)</f>
        <v>0</v>
      </c>
      <c r="D8" s="543"/>
      <c r="E8" s="552">
        <f>IF('Personnel Worksheet 5 años'!I24=" ",'Personnel Worksheet (1)'!I23,'Personnel Worksheet 5 años'!I24)</f>
        <v>0</v>
      </c>
      <c r="F8" s="611" t="str">
        <f>IF('Personnel Worksheet 5 años'!J24=" ",'Personnel Worksheet (1)'!J23,'Personnel Worksheet 5 años'!J24)</f>
        <v/>
      </c>
      <c r="G8" s="612"/>
      <c r="H8" s="611" t="str">
        <f>IF('Personnel Worksheet 5 años'!K24=" ",'Personnel Worksheet (1)'!K23,'Personnel Worksheet 5 años'!K24)</f>
        <v/>
      </c>
      <c r="I8" s="612"/>
      <c r="J8" s="560">
        <f>IF('Personnel Worksheet 5 años'!G24=0,'Personnel Worksheet (1)'!G23,'Personnel Worksheet 5 años'!G24)</f>
        <v>0</v>
      </c>
      <c r="K8" s="560">
        <f>IF('Personnel Worksheet 5 años'!O24=0,'Personnel Worksheet (1)'!O23,'Personnel Worksheet 5 años'!O24)</f>
        <v>0</v>
      </c>
      <c r="L8" s="560"/>
      <c r="M8" s="560">
        <f>IF('Personnel Worksheet 5 años'!Z24=0,'Personnel Worksheet (1)'!Z23,'Personnel Worksheet 5 años'!Z24)</f>
        <v>0</v>
      </c>
      <c r="N8" s="560"/>
      <c r="O8" s="560"/>
      <c r="P8" s="560">
        <f>IF('Personnel Worksheet 5 años'!AA24=0,'Personnel Worksheet (1)'!AA23,'Personnel Worksheet 5 años'!AA24)</f>
        <v>0</v>
      </c>
    </row>
    <row r="9" spans="1:16" ht="15" customHeight="1">
      <c r="A9" s="607"/>
      <c r="B9" s="608"/>
      <c r="C9" s="559"/>
      <c r="D9" s="545"/>
      <c r="E9" s="553"/>
      <c r="F9" s="613"/>
      <c r="G9" s="614"/>
      <c r="H9" s="613"/>
      <c r="I9" s="614"/>
      <c r="J9" s="560"/>
      <c r="K9" s="560"/>
      <c r="L9" s="560"/>
      <c r="M9" s="560"/>
      <c r="N9" s="560"/>
      <c r="O9" s="560"/>
      <c r="P9" s="560"/>
    </row>
    <row r="10" spans="1:16" ht="30" customHeight="1">
      <c r="A10" s="603">
        <f>IF('Personnel Worksheet 5 años'!A25="",'Personnel Worksheet (1)'!A24,'Personnel Worksheet 5 años'!A25)</f>
        <v>16</v>
      </c>
      <c r="B10" s="604"/>
      <c r="C10" s="563">
        <f>IF('Personnel Worksheet 5 años'!B25="",'Personnel Worksheet (1)'!B24,'Personnel Worksheet 5 años'!B25)</f>
        <v>0</v>
      </c>
      <c r="D10" s="553"/>
      <c r="E10" s="340">
        <f>IF('Personnel Worksheet 5 años'!I25=" ",'Personnel Worksheet (1)'!I24,'Personnel Worksheet 5 años'!I25)</f>
        <v>0</v>
      </c>
      <c r="F10" s="564" t="str">
        <f>IF('Personnel Worksheet 5 años'!J25=" ",'Personnel Worksheet (1)'!J24,'Personnel Worksheet 5 años'!J25)</f>
        <v/>
      </c>
      <c r="G10" s="565"/>
      <c r="H10" s="615" t="str">
        <f>IF('Personnel Worksheet 5 años'!K25=" ",'Personnel Worksheet (1)'!K24,'Personnel Worksheet 5 años'!K25)</f>
        <v/>
      </c>
      <c r="I10" s="616"/>
      <c r="J10" s="354">
        <f>IF('Personnel Worksheet 5 años'!G25=0,'Personnel Worksheet (1)'!G24,'Personnel Worksheet 5 años'!G25)</f>
        <v>0</v>
      </c>
      <c r="K10" s="560">
        <f>IF('Personnel Worksheet 5 años'!O25=0,'Personnel Worksheet (1)'!O24,'Personnel Worksheet 5 años'!O25)</f>
        <v>0</v>
      </c>
      <c r="L10" s="560"/>
      <c r="M10" s="566">
        <f>IF('Personnel Worksheet 5 años'!Z25=0,'Personnel Worksheet (1)'!Z24,'Personnel Worksheet 5 años'!Z25)</f>
        <v>0</v>
      </c>
      <c r="N10" s="566"/>
      <c r="O10" s="566"/>
      <c r="P10" s="354">
        <f>IF('Personnel Worksheet 5 años'!AA25=0,'Personnel Worksheet (1)'!AA24,'Personnel Worksheet 5 años'!AA25)</f>
        <v>0</v>
      </c>
    </row>
    <row r="11" spans="1:16" ht="30" customHeight="1">
      <c r="A11" s="603" t="str">
        <f>IF('Personnel Worksheet 5 años'!A26="",'Personnel Worksheet (1)'!A25,'Personnel Worksheet 5 años'!A26)</f>
        <v>17</v>
      </c>
      <c r="B11" s="604"/>
      <c r="C11" s="563">
        <f>IF('Personnel Worksheet 5 años'!B26="",'Personnel Worksheet (1)'!B25,'Personnel Worksheet 5 años'!B26)</f>
        <v>0</v>
      </c>
      <c r="D11" s="553"/>
      <c r="E11" s="340">
        <f>IF('Personnel Worksheet 5 años'!I26=" ",'Personnel Worksheet (1)'!I25,'Personnel Worksheet 5 años'!I26)</f>
        <v>0</v>
      </c>
      <c r="F11" s="564" t="str">
        <f>IF('Personnel Worksheet 5 años'!J26=" ",'Personnel Worksheet (1)'!J25,'Personnel Worksheet 5 años'!J26)</f>
        <v/>
      </c>
      <c r="G11" s="565"/>
      <c r="H11" s="615" t="str">
        <f>IF('Personnel Worksheet 5 años'!K26=" ",'Personnel Worksheet (1)'!K25,'Personnel Worksheet 5 años'!K26)</f>
        <v/>
      </c>
      <c r="I11" s="616"/>
      <c r="J11" s="354">
        <f>IF('Personnel Worksheet 5 años'!G26=0,'Personnel Worksheet (1)'!G25,'Personnel Worksheet 5 años'!G26)</f>
        <v>0</v>
      </c>
      <c r="K11" s="560">
        <f>IF('Personnel Worksheet 5 años'!O26=0,'Personnel Worksheet (1)'!O25,'Personnel Worksheet 5 años'!O26)</f>
        <v>0</v>
      </c>
      <c r="L11" s="560"/>
      <c r="M11" s="566">
        <f>IF('Personnel Worksheet 5 años'!Z26=0,'Personnel Worksheet (1)'!Z25,'Personnel Worksheet 5 años'!Z26)</f>
        <v>0</v>
      </c>
      <c r="N11" s="566"/>
      <c r="O11" s="566"/>
      <c r="P11" s="354">
        <f>IF('Personnel Worksheet 5 años'!AA26=0,'Personnel Worksheet (1)'!AA25,'Personnel Worksheet 5 años'!AA26)</f>
        <v>0</v>
      </c>
    </row>
    <row r="12" spans="1:16" ht="30" customHeight="1">
      <c r="A12" s="603" t="str">
        <f>IF('Personnel Worksheet 5 años'!A27="",'Personnel Worksheet (1)'!A26,'Personnel Worksheet 5 años'!A27)</f>
        <v>18</v>
      </c>
      <c r="B12" s="604"/>
      <c r="C12" s="563">
        <f>IF('Personnel Worksheet 5 años'!B27="",'Personnel Worksheet (1)'!B26,'Personnel Worksheet 5 años'!B27)</f>
        <v>0</v>
      </c>
      <c r="D12" s="553"/>
      <c r="E12" s="340">
        <f>IF('Personnel Worksheet 5 años'!I27=" ",'Personnel Worksheet (1)'!I26,'Personnel Worksheet 5 años'!I27)</f>
        <v>0</v>
      </c>
      <c r="F12" s="564" t="str">
        <f>IF('Personnel Worksheet 5 años'!J27=" ",'Personnel Worksheet (1)'!J26,'Personnel Worksheet 5 años'!J27)</f>
        <v/>
      </c>
      <c r="G12" s="565"/>
      <c r="H12" s="615" t="str">
        <f>IF('Personnel Worksheet 5 años'!K27=" ",'Personnel Worksheet (1)'!K26,'Personnel Worksheet 5 años'!K27)</f>
        <v/>
      </c>
      <c r="I12" s="616"/>
      <c r="J12" s="354">
        <f>IF('Personnel Worksheet 5 años'!G27=0,'Personnel Worksheet (1)'!G26,'Personnel Worksheet 5 años'!G27)</f>
        <v>0</v>
      </c>
      <c r="K12" s="560">
        <f>IF('Personnel Worksheet 5 años'!O27=0,'Personnel Worksheet (1)'!O26,'Personnel Worksheet 5 años'!O27)</f>
        <v>0</v>
      </c>
      <c r="L12" s="560"/>
      <c r="M12" s="566">
        <f>IF('Personnel Worksheet 5 años'!Z27=0,'Personnel Worksheet (1)'!Z26,'Personnel Worksheet 5 años'!Z27)</f>
        <v>0</v>
      </c>
      <c r="N12" s="566"/>
      <c r="O12" s="566"/>
      <c r="P12" s="354">
        <f>IF('Personnel Worksheet 5 años'!AA27=0,'Personnel Worksheet (1)'!AA26,'Personnel Worksheet 5 años'!AA27)</f>
        <v>0</v>
      </c>
    </row>
    <row r="13" spans="1:16" ht="30" customHeight="1">
      <c r="A13" s="603" t="str">
        <f>IF('Personnel Worksheet 5 años'!A28="",'Personnel Worksheet (1)'!A27,'Personnel Worksheet 5 años'!A28)</f>
        <v>19</v>
      </c>
      <c r="B13" s="604"/>
      <c r="C13" s="563">
        <f>IF('Personnel Worksheet 5 años'!B28="",'Personnel Worksheet (1)'!B27,'Personnel Worksheet 5 años'!B28)</f>
        <v>0</v>
      </c>
      <c r="D13" s="553"/>
      <c r="E13" s="340">
        <f>IF('Personnel Worksheet 5 años'!I28=" ",'Personnel Worksheet (1)'!I27,'Personnel Worksheet 5 años'!I28)</f>
        <v>0</v>
      </c>
      <c r="F13" s="564" t="str">
        <f>IF('Personnel Worksheet 5 años'!J28=" ",'Personnel Worksheet (1)'!J27,'Personnel Worksheet 5 años'!J28)</f>
        <v/>
      </c>
      <c r="G13" s="565"/>
      <c r="H13" s="615" t="str">
        <f>IF('Personnel Worksheet 5 años'!K28=" ",'Personnel Worksheet (1)'!K27,'Personnel Worksheet 5 años'!K28)</f>
        <v/>
      </c>
      <c r="I13" s="616"/>
      <c r="J13" s="354">
        <f>IF('Personnel Worksheet 5 años'!G28=0,'Personnel Worksheet (1)'!G27,'Personnel Worksheet 5 años'!G28)</f>
        <v>0</v>
      </c>
      <c r="K13" s="560">
        <f>IF('Personnel Worksheet 5 años'!O28=0,'Personnel Worksheet (1)'!O27,'Personnel Worksheet 5 años'!O28)</f>
        <v>0</v>
      </c>
      <c r="L13" s="560"/>
      <c r="M13" s="566">
        <f>IF('Personnel Worksheet 5 años'!Z28=0,'Personnel Worksheet (1)'!Z27,'Personnel Worksheet 5 años'!Z28)</f>
        <v>0</v>
      </c>
      <c r="N13" s="566"/>
      <c r="O13" s="566"/>
      <c r="P13" s="354">
        <f>IF('Personnel Worksheet 5 años'!AA28=0,'Personnel Worksheet (1)'!AA27,'Personnel Worksheet 5 años'!AA28)</f>
        <v>0</v>
      </c>
    </row>
    <row r="14" spans="1:16" ht="30" customHeight="1">
      <c r="A14" s="603" t="str">
        <f>IF('Personnel Worksheet 5 años'!A29="",'Personnel Worksheet (1)'!A28,'Personnel Worksheet 5 años'!A29)</f>
        <v>20</v>
      </c>
      <c r="B14" s="604"/>
      <c r="C14" s="563">
        <f>IF('Personnel Worksheet 5 años'!B29="",'Personnel Worksheet (1)'!B28,'Personnel Worksheet 5 años'!B29)</f>
        <v>0</v>
      </c>
      <c r="D14" s="553"/>
      <c r="E14" s="340">
        <f>IF('Personnel Worksheet 5 años'!I29=" ",'Personnel Worksheet (1)'!I28,'Personnel Worksheet 5 años'!I29)</f>
        <v>0</v>
      </c>
      <c r="F14" s="564" t="str">
        <f>IF('Personnel Worksheet 5 años'!J29=" ",'Personnel Worksheet (1)'!J28,'Personnel Worksheet 5 años'!J29)</f>
        <v/>
      </c>
      <c r="G14" s="565"/>
      <c r="H14" s="615" t="str">
        <f>IF('Personnel Worksheet 5 años'!K29=" ",'Personnel Worksheet (1)'!K28,'Personnel Worksheet 5 años'!K29)</f>
        <v/>
      </c>
      <c r="I14" s="616"/>
      <c r="J14" s="354">
        <f>IF('Personnel Worksheet 5 años'!G29=0,'Personnel Worksheet (1)'!G28,'Personnel Worksheet 5 años'!G29)</f>
        <v>0</v>
      </c>
      <c r="K14" s="560">
        <f>IF('Personnel Worksheet 5 años'!O29=0,'Personnel Worksheet (1)'!O28,'Personnel Worksheet 5 años'!O29)</f>
        <v>0</v>
      </c>
      <c r="L14" s="560"/>
      <c r="M14" s="566">
        <f>IF('Personnel Worksheet 5 años'!Z29=0,'Personnel Worksheet (1)'!Z28,'Personnel Worksheet 5 años'!Z29)</f>
        <v>0</v>
      </c>
      <c r="N14" s="566"/>
      <c r="O14" s="566"/>
      <c r="P14" s="354">
        <f>IF('Personnel Worksheet 5 años'!AA29=0,'Personnel Worksheet (1)'!AA28,'Personnel Worksheet 5 años'!AA29)</f>
        <v>0</v>
      </c>
    </row>
    <row r="15" spans="1:16" ht="30" customHeight="1" thickBot="1">
      <c r="A15" s="605" t="str">
        <f>IF('Personnel Worksheet 5 años'!A30="",'Personnel Worksheet (1)'!A29,'Personnel Worksheet 5 años'!A30)</f>
        <v>21</v>
      </c>
      <c r="B15" s="606"/>
      <c r="C15" s="543">
        <f>IF('Personnel Worksheet 5 años'!B30="",'Personnel Worksheet (1)'!B29,'Personnel Worksheet 5 años'!B30)</f>
        <v>0</v>
      </c>
      <c r="D15" s="546"/>
      <c r="E15" s="353">
        <f>IF('Personnel Worksheet 5 años'!I30=" ",'Personnel Worksheet (1)'!I29,'Personnel Worksheet 5 años'!I30)</f>
        <v>0</v>
      </c>
      <c r="F15" s="554" t="str">
        <f>IF('Personnel Worksheet 5 años'!J30=" ",'Personnel Worksheet (1)'!J29,'Personnel Worksheet 5 años'!J30)</f>
        <v/>
      </c>
      <c r="G15" s="555"/>
      <c r="H15" s="611" t="str">
        <f>IF('Personnel Worksheet 5 años'!K30=" ",'Personnel Worksheet (1)'!K29,'Personnel Worksheet 5 años'!K30)</f>
        <v/>
      </c>
      <c r="I15" s="612"/>
      <c r="J15" s="355">
        <f>IF('Personnel Worksheet 5 años'!G30=0,'Personnel Worksheet (1)'!G29,'Personnel Worksheet 5 años'!G30)</f>
        <v>0</v>
      </c>
      <c r="K15" s="560">
        <f>IF('Personnel Worksheet 5 años'!O30=0,'Personnel Worksheet (1)'!O29,'Personnel Worksheet 5 años'!O30)</f>
        <v>0</v>
      </c>
      <c r="L15" s="560"/>
      <c r="M15" s="566">
        <f>IF('Personnel Worksheet 5 años'!Z30=0,'Personnel Worksheet (1)'!Z29,'Personnel Worksheet 5 años'!Z30)</f>
        <v>0</v>
      </c>
      <c r="N15" s="566"/>
      <c r="O15" s="566"/>
      <c r="P15" s="362">
        <f>IF('Personnel Worksheet 5 años'!AA30=0,'Personnel Worksheet (1)'!AA29,'Personnel Worksheet 5 años'!AA30)</f>
        <v>0</v>
      </c>
    </row>
    <row r="16" spans="1:16" ht="30" customHeight="1" thickBot="1">
      <c r="A16" s="568" t="s">
        <v>243</v>
      </c>
      <c r="B16" s="569"/>
      <c r="C16" s="569"/>
      <c r="D16" s="569"/>
      <c r="E16" s="569"/>
      <c r="F16" s="569"/>
      <c r="G16" s="569"/>
      <c r="H16" s="569"/>
      <c r="I16" s="569"/>
      <c r="J16" s="570"/>
      <c r="K16" s="524">
        <f>SUM(K8:L15)</f>
        <v>0</v>
      </c>
      <c r="L16" s="525"/>
      <c r="M16" s="524">
        <f>SUM(M8:O15)</f>
        <v>0</v>
      </c>
      <c r="N16" s="526"/>
      <c r="O16" s="525"/>
      <c r="P16" s="365">
        <f>SUM(P8:P15)</f>
        <v>0</v>
      </c>
    </row>
    <row r="17" spans="1:16">
      <c r="A17" s="617" t="s">
        <v>143</v>
      </c>
      <c r="B17" s="617"/>
      <c r="C17" s="617"/>
      <c r="D17" s="617"/>
      <c r="E17" s="617"/>
      <c r="F17" s="617"/>
      <c r="G17" s="617"/>
      <c r="H17" s="617"/>
      <c r="I17" s="617"/>
      <c r="J17" s="617"/>
      <c r="K17" s="617"/>
      <c r="L17" s="617"/>
      <c r="M17" s="617"/>
      <c r="N17" s="617"/>
      <c r="O17" s="618"/>
      <c r="P17" s="579">
        <f>'Detailed Budget Worksheet'!$G$13</f>
        <v>0</v>
      </c>
    </row>
    <row r="18" spans="1:16">
      <c r="A18" s="575"/>
      <c r="B18" s="575"/>
      <c r="C18" s="575"/>
      <c r="D18" s="575"/>
      <c r="E18" s="575"/>
      <c r="F18" s="575"/>
      <c r="G18" s="575"/>
      <c r="H18" s="575"/>
      <c r="I18" s="575"/>
      <c r="J18" s="575"/>
      <c r="K18" s="575"/>
      <c r="L18" s="575"/>
      <c r="M18" s="575"/>
      <c r="N18" s="575"/>
      <c r="O18" s="576"/>
      <c r="P18" s="580"/>
    </row>
    <row r="19" spans="1:16">
      <c r="A19" s="573" t="s">
        <v>244</v>
      </c>
      <c r="B19" s="573"/>
      <c r="C19" s="573"/>
      <c r="D19" s="573"/>
      <c r="E19" s="573"/>
      <c r="F19" s="573"/>
      <c r="G19" s="573"/>
      <c r="H19" s="573"/>
      <c r="I19" s="573"/>
      <c r="J19" s="573"/>
      <c r="K19" s="573"/>
      <c r="L19" s="573"/>
      <c r="M19" s="573"/>
      <c r="N19" s="573"/>
      <c r="O19" s="574"/>
      <c r="P19" s="571">
        <f>'Detailed Budget Worksheet'!$G$21</f>
        <v>0</v>
      </c>
    </row>
    <row r="20" spans="1:16" ht="36" customHeight="1">
      <c r="A20" s="575"/>
      <c r="B20" s="575"/>
      <c r="C20" s="575"/>
      <c r="D20" s="575"/>
      <c r="E20" s="575"/>
      <c r="F20" s="575"/>
      <c r="G20" s="575"/>
      <c r="H20" s="575"/>
      <c r="I20" s="575"/>
      <c r="J20" s="575"/>
      <c r="K20" s="575"/>
      <c r="L20" s="575"/>
      <c r="M20" s="575"/>
      <c r="N20" s="575"/>
      <c r="O20" s="576"/>
      <c r="P20" s="572"/>
    </row>
    <row r="21" spans="1:16">
      <c r="A21" s="573" t="s">
        <v>245</v>
      </c>
      <c r="B21" s="573"/>
      <c r="C21" s="573"/>
      <c r="D21" s="573"/>
      <c r="E21" s="573"/>
      <c r="F21" s="573"/>
      <c r="G21" s="573"/>
      <c r="H21" s="573"/>
      <c r="I21" s="573"/>
      <c r="J21" s="573"/>
      <c r="K21" s="573"/>
      <c r="L21" s="573"/>
      <c r="M21" s="573"/>
      <c r="N21" s="573"/>
      <c r="O21" s="574"/>
      <c r="P21" s="571">
        <f>'Detailed Budget Worksheet'!$G$35</f>
        <v>0</v>
      </c>
    </row>
    <row r="22" spans="1:16" ht="36" customHeight="1">
      <c r="A22" s="575"/>
      <c r="B22" s="575"/>
      <c r="C22" s="575"/>
      <c r="D22" s="575"/>
      <c r="E22" s="575"/>
      <c r="F22" s="575"/>
      <c r="G22" s="575"/>
      <c r="H22" s="575"/>
      <c r="I22" s="575"/>
      <c r="J22" s="575"/>
      <c r="K22" s="575"/>
      <c r="L22" s="575"/>
      <c r="M22" s="575"/>
      <c r="N22" s="575"/>
      <c r="O22" s="576"/>
      <c r="P22" s="572"/>
    </row>
    <row r="23" spans="1:16">
      <c r="A23" s="573" t="s">
        <v>157</v>
      </c>
      <c r="B23" s="573"/>
      <c r="C23" s="573"/>
      <c r="D23" s="573"/>
      <c r="E23" s="573"/>
      <c r="F23" s="573"/>
      <c r="G23" s="573"/>
      <c r="H23" s="573"/>
      <c r="I23" s="573"/>
      <c r="J23" s="573"/>
      <c r="K23" s="573"/>
      <c r="L23" s="573"/>
      <c r="M23" s="573"/>
      <c r="N23" s="573"/>
      <c r="O23" s="574"/>
      <c r="P23" s="581">
        <f>'Detailed Budget Worksheet'!$G$46</f>
        <v>0</v>
      </c>
    </row>
    <row r="24" spans="1:16">
      <c r="A24" s="575"/>
      <c r="B24" s="575"/>
      <c r="C24" s="575"/>
      <c r="D24" s="575"/>
      <c r="E24" s="575"/>
      <c r="F24" s="575"/>
      <c r="G24" s="575"/>
      <c r="H24" s="575"/>
      <c r="I24" s="575"/>
      <c r="J24" s="575"/>
      <c r="K24" s="575"/>
      <c r="L24" s="575"/>
      <c r="M24" s="575"/>
      <c r="N24" s="575"/>
      <c r="O24" s="576"/>
      <c r="P24" s="580"/>
    </row>
    <row r="25" spans="1:16" ht="16.5" customHeight="1">
      <c r="A25" s="574" t="s">
        <v>161</v>
      </c>
      <c r="B25" s="583" t="s">
        <v>246</v>
      </c>
      <c r="C25" s="584"/>
      <c r="D25" s="619"/>
      <c r="E25" s="619"/>
      <c r="F25" s="619"/>
      <c r="G25" s="619"/>
      <c r="H25" s="619"/>
      <c r="I25" s="619"/>
      <c r="J25" s="619"/>
      <c r="K25" s="619"/>
      <c r="L25" s="619"/>
      <c r="M25" s="619"/>
      <c r="N25" s="619"/>
      <c r="O25" s="620"/>
      <c r="P25" s="354">
        <f>'Detailed Budget Worksheet'!$G$54</f>
        <v>0</v>
      </c>
    </row>
    <row r="26" spans="1:16" ht="16.5" customHeight="1">
      <c r="A26" s="582"/>
      <c r="B26" s="583" t="s">
        <v>247</v>
      </c>
      <c r="C26" s="584"/>
      <c r="D26" s="619"/>
      <c r="E26" s="619"/>
      <c r="F26" s="619"/>
      <c r="G26" s="619"/>
      <c r="H26" s="619"/>
      <c r="I26" s="619"/>
      <c r="J26" s="619"/>
      <c r="K26" s="619"/>
      <c r="L26" s="619"/>
      <c r="M26" s="619"/>
      <c r="N26" s="619"/>
      <c r="O26" s="620"/>
      <c r="P26" s="354">
        <f>'Detailed Budget Worksheet'!$G$58</f>
        <v>0</v>
      </c>
    </row>
    <row r="27" spans="1:16">
      <c r="A27" s="573" t="s">
        <v>248</v>
      </c>
      <c r="B27" s="573"/>
      <c r="C27" s="573"/>
      <c r="D27" s="573"/>
      <c r="E27" s="573"/>
      <c r="F27" s="573"/>
      <c r="G27" s="573"/>
      <c r="H27" s="573"/>
      <c r="I27" s="573"/>
      <c r="J27" s="573"/>
      <c r="K27" s="573"/>
      <c r="L27" s="573"/>
      <c r="M27" s="573"/>
      <c r="N27" s="573"/>
      <c r="O27" s="574"/>
      <c r="P27" s="581">
        <f>'Detailed Budget Worksheet'!$G$65</f>
        <v>0</v>
      </c>
    </row>
    <row r="28" spans="1:16">
      <c r="A28" s="575"/>
      <c r="B28" s="575"/>
      <c r="C28" s="575"/>
      <c r="D28" s="575"/>
      <c r="E28" s="575"/>
      <c r="F28" s="575"/>
      <c r="G28" s="575"/>
      <c r="H28" s="575"/>
      <c r="I28" s="575"/>
      <c r="J28" s="575"/>
      <c r="K28" s="575"/>
      <c r="L28" s="575"/>
      <c r="M28" s="575"/>
      <c r="N28" s="575"/>
      <c r="O28" s="576"/>
      <c r="P28" s="580"/>
    </row>
    <row r="29" spans="1:16">
      <c r="A29" s="577" t="s">
        <v>249</v>
      </c>
      <c r="B29" s="577"/>
      <c r="C29" s="577"/>
      <c r="D29" s="577"/>
      <c r="E29" s="577"/>
      <c r="F29" s="577"/>
      <c r="G29" s="577"/>
      <c r="H29" s="577"/>
      <c r="I29" s="577"/>
      <c r="J29" s="577"/>
      <c r="K29" s="577"/>
      <c r="L29" s="577"/>
      <c r="M29" s="577"/>
      <c r="N29" s="577"/>
      <c r="O29" s="578"/>
      <c r="P29" s="571">
        <f>'Detailed Budget Worksheet'!$G$110</f>
        <v>0</v>
      </c>
    </row>
    <row r="30" spans="1:16" ht="36" customHeight="1">
      <c r="A30" s="575"/>
      <c r="B30" s="575"/>
      <c r="C30" s="575"/>
      <c r="D30" s="575"/>
      <c r="E30" s="575"/>
      <c r="F30" s="575"/>
      <c r="G30" s="575"/>
      <c r="H30" s="575"/>
      <c r="I30" s="575"/>
      <c r="J30" s="575"/>
      <c r="K30" s="575"/>
      <c r="L30" s="575"/>
      <c r="M30" s="575"/>
      <c r="N30" s="575"/>
      <c r="O30" s="576"/>
      <c r="P30" s="572"/>
    </row>
    <row r="31" spans="1:16" ht="18" customHeight="1" thickBot="1">
      <c r="A31" s="587" t="s">
        <v>250</v>
      </c>
      <c r="B31" s="587"/>
      <c r="C31" s="587"/>
      <c r="D31" s="587"/>
      <c r="E31" s="587"/>
      <c r="F31" s="587"/>
      <c r="G31" s="587"/>
      <c r="H31" s="588"/>
      <c r="I31" s="589" t="s">
        <v>179</v>
      </c>
      <c r="J31" s="590"/>
      <c r="K31" s="590"/>
      <c r="L31" s="590"/>
      <c r="M31" s="590"/>
      <c r="N31" s="591"/>
      <c r="O31" s="291" t="s">
        <v>260</v>
      </c>
      <c r="P31" s="358">
        <f>'Detailed Budget Worksheet'!$G$118</f>
        <v>0</v>
      </c>
    </row>
    <row r="32" spans="1:16" ht="24" customHeight="1" thickBot="1">
      <c r="A32" s="594" t="s">
        <v>251</v>
      </c>
      <c r="B32" s="594"/>
      <c r="C32" s="594"/>
      <c r="D32" s="594"/>
      <c r="E32" s="594"/>
      <c r="F32" s="594"/>
      <c r="G32" s="594"/>
      <c r="H32" s="594"/>
      <c r="I32" s="594"/>
      <c r="J32" s="594"/>
      <c r="K32" s="594"/>
      <c r="L32" s="594"/>
      <c r="M32" s="594"/>
      <c r="N32" s="595"/>
      <c r="O32" s="292" t="s">
        <v>260</v>
      </c>
      <c r="P32" s="361">
        <f>'Detailed Budget Worksheet'!$G$121</f>
        <v>0</v>
      </c>
    </row>
    <row r="33" spans="1:16" ht="16.5" customHeight="1" thickBot="1">
      <c r="A33" s="587" t="s">
        <v>250</v>
      </c>
      <c r="B33" s="587"/>
      <c r="C33" s="587"/>
      <c r="D33" s="587"/>
      <c r="E33" s="587"/>
      <c r="F33" s="587"/>
      <c r="G33" s="587"/>
      <c r="H33" s="588"/>
      <c r="I33" s="596" t="s">
        <v>252</v>
      </c>
      <c r="J33" s="597"/>
      <c r="K33" s="597"/>
      <c r="L33" s="597"/>
      <c r="M33" s="597"/>
      <c r="N33" s="598"/>
      <c r="O33" s="293" t="s">
        <v>260</v>
      </c>
      <c r="P33" s="359">
        <f>'Detailed Budget Worksheet'!$G$119</f>
        <v>0</v>
      </c>
    </row>
    <row r="34" spans="1:16" ht="23.25" customHeight="1" thickBot="1">
      <c r="A34" s="592" t="s">
        <v>253</v>
      </c>
      <c r="B34" s="592"/>
      <c r="C34" s="592"/>
      <c r="D34" s="592"/>
      <c r="E34" s="592"/>
      <c r="F34" s="592"/>
      <c r="G34" s="592"/>
      <c r="H34" s="592"/>
      <c r="I34" s="592"/>
      <c r="J34" s="592"/>
      <c r="K34" s="592"/>
      <c r="L34" s="592"/>
      <c r="M34" s="592"/>
      <c r="N34" s="593"/>
      <c r="O34" s="292" t="s">
        <v>260</v>
      </c>
      <c r="P34" s="361">
        <f>'Detailed Budget Worksheet'!$G$122</f>
        <v>0</v>
      </c>
    </row>
    <row r="35" spans="1:16" ht="13.5" thickTop="1">
      <c r="A35" s="368" t="s">
        <v>254</v>
      </c>
      <c r="B35" s="368"/>
      <c r="C35" s="368"/>
      <c r="D35" s="368"/>
      <c r="E35" s="368"/>
      <c r="F35" s="368"/>
      <c r="H35" s="380"/>
      <c r="M35" s="1" t="s">
        <v>258</v>
      </c>
      <c r="N35" s="1" t="s">
        <v>255</v>
      </c>
    </row>
    <row r="36" spans="1:16">
      <c r="M36" s="294" t="s">
        <v>261</v>
      </c>
      <c r="N36" s="294" t="s">
        <v>256</v>
      </c>
    </row>
  </sheetData>
  <sheetProtection password="CF7A" sheet="1" selectLockedCells="1"/>
  <mergeCells count="101">
    <mergeCell ref="A33:H33"/>
    <mergeCell ref="I33:N33"/>
    <mergeCell ref="A34:N34"/>
    <mergeCell ref="A27:O27"/>
    <mergeCell ref="P27:P28"/>
    <mergeCell ref="A28:O28"/>
    <mergeCell ref="A29:O29"/>
    <mergeCell ref="P29:P30"/>
    <mergeCell ref="A30:O30"/>
    <mergeCell ref="A31:H31"/>
    <mergeCell ref="I31:N31"/>
    <mergeCell ref="A32:N32"/>
    <mergeCell ref="A21:O21"/>
    <mergeCell ref="P21:P22"/>
    <mergeCell ref="A22:O22"/>
    <mergeCell ref="A23:O23"/>
    <mergeCell ref="P23:P24"/>
    <mergeCell ref="A24:O24"/>
    <mergeCell ref="A25:A26"/>
    <mergeCell ref="B25:C25"/>
    <mergeCell ref="D25:O25"/>
    <mergeCell ref="B26:C26"/>
    <mergeCell ref="D26:O26"/>
    <mergeCell ref="A16:J16"/>
    <mergeCell ref="K16:L16"/>
    <mergeCell ref="M16:O16"/>
    <mergeCell ref="A17:O17"/>
    <mergeCell ref="P17:P18"/>
    <mergeCell ref="A18:O18"/>
    <mergeCell ref="A19:O19"/>
    <mergeCell ref="P19:P20"/>
    <mergeCell ref="A20:O20"/>
    <mergeCell ref="A14:B14"/>
    <mergeCell ref="C14:D14"/>
    <mergeCell ref="F14:G14"/>
    <mergeCell ref="H14:I14"/>
    <mergeCell ref="K14:L14"/>
    <mergeCell ref="M14:O14"/>
    <mergeCell ref="A15:B15"/>
    <mergeCell ref="C15:D15"/>
    <mergeCell ref="F15:G15"/>
    <mergeCell ref="H15:I15"/>
    <mergeCell ref="K15:L15"/>
    <mergeCell ref="M15:O15"/>
    <mergeCell ref="M11:O11"/>
    <mergeCell ref="A12:B12"/>
    <mergeCell ref="C12:D12"/>
    <mergeCell ref="F12:G12"/>
    <mergeCell ref="H12:I12"/>
    <mergeCell ref="K12:L12"/>
    <mergeCell ref="M12:O12"/>
    <mergeCell ref="A13:B13"/>
    <mergeCell ref="C13:D13"/>
    <mergeCell ref="F13:G13"/>
    <mergeCell ref="H13:I13"/>
    <mergeCell ref="K13:L13"/>
    <mergeCell ref="M13:O13"/>
    <mergeCell ref="A11:B11"/>
    <mergeCell ref="C11:D11"/>
    <mergeCell ref="F11:G11"/>
    <mergeCell ref="H11:I11"/>
    <mergeCell ref="K11:L11"/>
    <mergeCell ref="A10:B10"/>
    <mergeCell ref="C10:D10"/>
    <mergeCell ref="F10:G10"/>
    <mergeCell ref="H10:I10"/>
    <mergeCell ref="K10:L10"/>
    <mergeCell ref="M10:O10"/>
    <mergeCell ref="P6:P7"/>
    <mergeCell ref="C7:D7"/>
    <mergeCell ref="F7:G7"/>
    <mergeCell ref="H7:I7"/>
    <mergeCell ref="K7:L7"/>
    <mergeCell ref="K8:L9"/>
    <mergeCell ref="M8:O9"/>
    <mergeCell ref="P8:P9"/>
    <mergeCell ref="M7:O7"/>
    <mergeCell ref="A6:B7"/>
    <mergeCell ref="C6:D6"/>
    <mergeCell ref="F6:G6"/>
    <mergeCell ref="H6:I6"/>
    <mergeCell ref="K6:L6"/>
    <mergeCell ref="M6:O6"/>
    <mergeCell ref="C8:D9"/>
    <mergeCell ref="E8:E9"/>
    <mergeCell ref="F8:G9"/>
    <mergeCell ref="H8:I9"/>
    <mergeCell ref="J8:J9"/>
    <mergeCell ref="A8:B9"/>
    <mergeCell ref="M3:O3"/>
    <mergeCell ref="M4:O4"/>
    <mergeCell ref="A1:F1"/>
    <mergeCell ref="H1:P1"/>
    <mergeCell ref="A2:P2"/>
    <mergeCell ref="A3:J3"/>
    <mergeCell ref="K3:L3"/>
    <mergeCell ref="A5:D5"/>
    <mergeCell ref="E5:I5"/>
    <mergeCell ref="K5:P5"/>
    <mergeCell ref="A4:J4"/>
    <mergeCell ref="K4:L4"/>
  </mergeCells>
  <pageMargins left="0.47" right="0.34" top="0.43" bottom="0.72" header="0.23" footer="0.5"/>
  <pageSetup orientation="portrait" horizontalDpi="300" verticalDpi="30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30" zoomScaleNormal="130" zoomScalePageLayoutView="130" workbookViewId="0">
      <selection activeCell="H1" sqref="H1:P1"/>
    </sheetView>
  </sheetViews>
  <sheetFormatPr defaultColWidth="11.42578125" defaultRowHeight="12.75"/>
  <cols>
    <col min="1" max="1" width="13.28515625" customWidth="1"/>
    <col min="2" max="2" width="7.7109375" customWidth="1"/>
    <col min="3" max="3" width="9.85546875" customWidth="1"/>
    <col min="4" max="4" width="4.85546875" hidden="1" customWidth="1"/>
    <col min="5" max="5" width="6.85546875" customWidth="1"/>
    <col min="6" max="6" width="6.140625" customWidth="1"/>
    <col min="7" max="7" width="0.140625" hidden="1" customWidth="1"/>
    <col min="8" max="8" width="6.140625" customWidth="1"/>
    <col min="9" max="9" width="0.42578125" hidden="1" customWidth="1"/>
    <col min="10" max="10" width="10.28515625" customWidth="1"/>
    <col min="11" max="11" width="3.85546875" hidden="1" customWidth="1"/>
    <col min="12" max="12" width="10.42578125" customWidth="1"/>
    <col min="13" max="13" width="0.140625" customWidth="1"/>
    <col min="14" max="14" width="10.42578125" customWidth="1"/>
    <col min="15" max="15" width="1.42578125" hidden="1" customWidth="1"/>
    <col min="16" max="16" width="10.28515625" customWidth="1"/>
  </cols>
  <sheetData>
    <row r="1" spans="1:16" ht="14.1" customHeight="1">
      <c r="A1" s="527" t="s">
        <v>222</v>
      </c>
      <c r="B1" s="527"/>
      <c r="C1" s="527"/>
      <c r="D1" s="527"/>
      <c r="E1" s="527"/>
      <c r="F1" s="527"/>
      <c r="G1" s="304"/>
      <c r="H1" s="528"/>
      <c r="I1" s="528"/>
      <c r="J1" s="528"/>
      <c r="K1" s="528"/>
      <c r="L1" s="528"/>
      <c r="M1" s="528"/>
      <c r="N1" s="528"/>
      <c r="O1" s="528"/>
      <c r="P1" s="528"/>
    </row>
    <row r="2" spans="1:16" ht="9.75" customHeight="1" thickBot="1">
      <c r="A2" s="621"/>
      <c r="B2" s="621"/>
      <c r="C2" s="621"/>
      <c r="D2" s="621"/>
      <c r="E2" s="621"/>
      <c r="F2" s="621"/>
      <c r="G2" s="621"/>
      <c r="H2" s="621"/>
      <c r="I2" s="621"/>
      <c r="J2" s="621"/>
      <c r="K2" s="621"/>
      <c r="L2" s="621"/>
      <c r="M2" s="621"/>
      <c r="N2" s="621"/>
      <c r="O2" s="621"/>
      <c r="P2" s="621"/>
    </row>
    <row r="3" spans="1:16" ht="14.1" customHeight="1">
      <c r="A3" s="622" t="s">
        <v>223</v>
      </c>
      <c r="B3" s="622"/>
      <c r="C3" s="622"/>
      <c r="D3" s="622"/>
      <c r="E3" s="622"/>
      <c r="F3" s="622"/>
      <c r="G3" s="622"/>
      <c r="H3" s="622"/>
      <c r="I3" s="622"/>
      <c r="J3" s="622"/>
      <c r="K3" s="389"/>
      <c r="L3" s="561" t="s">
        <v>224</v>
      </c>
      <c r="M3" s="562"/>
      <c r="N3" s="348" t="s">
        <v>225</v>
      </c>
      <c r="O3" s="304"/>
      <c r="P3" s="390"/>
    </row>
    <row r="4" spans="1:16" ht="14.1" customHeight="1">
      <c r="A4" s="532" t="s">
        <v>226</v>
      </c>
      <c r="B4" s="532"/>
      <c r="C4" s="532"/>
      <c r="D4" s="532"/>
      <c r="E4" s="532"/>
      <c r="F4" s="532"/>
      <c r="G4" s="532"/>
      <c r="H4" s="532"/>
      <c r="I4" s="532"/>
      <c r="J4" s="532"/>
      <c r="K4" s="349"/>
      <c r="L4" s="600"/>
      <c r="M4" s="601"/>
      <c r="N4" s="384"/>
      <c r="O4" s="352"/>
      <c r="P4" s="357"/>
    </row>
    <row r="5" spans="1:16">
      <c r="A5" s="534" t="s">
        <v>227</v>
      </c>
      <c r="B5" s="534"/>
      <c r="C5" s="534"/>
      <c r="D5" s="535"/>
      <c r="E5" s="537" t="s">
        <v>228</v>
      </c>
      <c r="F5" s="537"/>
      <c r="G5" s="537"/>
      <c r="H5" s="537"/>
      <c r="I5" s="538"/>
      <c r="J5" s="287"/>
      <c r="K5" s="539" t="s">
        <v>229</v>
      </c>
      <c r="L5" s="540"/>
      <c r="M5" s="540"/>
      <c r="N5" s="540"/>
      <c r="O5" s="540"/>
      <c r="P5" s="541"/>
    </row>
    <row r="6" spans="1:16">
      <c r="A6" s="542" t="s">
        <v>230</v>
      </c>
      <c r="B6" s="543"/>
      <c r="C6" s="542" t="s">
        <v>231</v>
      </c>
      <c r="D6" s="543"/>
      <c r="E6" s="288" t="s">
        <v>232</v>
      </c>
      <c r="F6" s="558" t="s">
        <v>233</v>
      </c>
      <c r="G6" s="543"/>
      <c r="H6" s="558" t="s">
        <v>234</v>
      </c>
      <c r="I6" s="543"/>
      <c r="J6" s="288" t="s">
        <v>235</v>
      </c>
      <c r="K6" s="561" t="s">
        <v>236</v>
      </c>
      <c r="L6" s="562"/>
      <c r="M6" s="561" t="s">
        <v>237</v>
      </c>
      <c r="N6" s="527"/>
      <c r="O6" s="562"/>
      <c r="P6" s="546" t="s">
        <v>83</v>
      </c>
    </row>
    <row r="7" spans="1:16">
      <c r="A7" s="544"/>
      <c r="B7" s="545"/>
      <c r="C7" s="544" t="s">
        <v>238</v>
      </c>
      <c r="D7" s="545"/>
      <c r="E7" s="290" t="s">
        <v>239</v>
      </c>
      <c r="F7" s="559" t="s">
        <v>239</v>
      </c>
      <c r="G7" s="545"/>
      <c r="H7" s="559" t="s">
        <v>239</v>
      </c>
      <c r="I7" s="545"/>
      <c r="J7" s="290" t="s">
        <v>236</v>
      </c>
      <c r="K7" s="559" t="s">
        <v>240</v>
      </c>
      <c r="L7" s="545"/>
      <c r="M7" s="559" t="s">
        <v>241</v>
      </c>
      <c r="N7" s="544"/>
      <c r="O7" s="545"/>
      <c r="P7" s="623"/>
    </row>
    <row r="8" spans="1:16" ht="15" customHeight="1">
      <c r="A8" s="605" t="str">
        <f>IF('Personnel Worksheet 5 años'!A31="",'Personnel Worksheet (1)'!A30,'Personnel Worksheet 5 años'!A31)</f>
        <v>22</v>
      </c>
      <c r="B8" s="606"/>
      <c r="C8" s="558">
        <f>IF('Personnel Worksheet 5 años'!B31="",'Personnel Worksheet (1)'!B30,'Personnel Worksheet 5 años'!B31)</f>
        <v>0</v>
      </c>
      <c r="D8" s="543"/>
      <c r="E8" s="552">
        <f>IF('Personnel Worksheet 5 años'!I31=" ",'Personnel Worksheet (1)'!I30,'Personnel Worksheet 5 años'!I31)</f>
        <v>0</v>
      </c>
      <c r="F8" s="554" t="str">
        <f>IF('Personnel Worksheet 5 años'!J31=" ",'Personnel Worksheet (1)'!J30,'Personnel Worksheet 5 años'!J31)</f>
        <v/>
      </c>
      <c r="G8" s="555"/>
      <c r="H8" s="554" t="str">
        <f>IF('Personnel Worksheet 5 años'!K31=" ",'Personnel Worksheet (1)'!K30,'Personnel Worksheet 5 años'!K31)</f>
        <v/>
      </c>
      <c r="I8" s="555"/>
      <c r="J8" s="560">
        <f>IF('Personnel Worksheet 5 años'!G31=0,'Personnel Worksheet (1)'!G30,'Personnel Worksheet 5 años'!G31)</f>
        <v>0</v>
      </c>
      <c r="K8" s="560">
        <f>IF('Personnel Worksheet 5 años'!O31=0,'Personnel Worksheet (1)'!O30,'Personnel Worksheet 5 años'!O31)</f>
        <v>0</v>
      </c>
      <c r="L8" s="560"/>
      <c r="M8" s="560">
        <f>IF('Personnel Worksheet 5 años'!Z31=0,'Personnel Worksheet (1)'!Z30,'Personnel Worksheet 5 años'!Z31)</f>
        <v>0</v>
      </c>
      <c r="N8" s="560"/>
      <c r="O8" s="560"/>
      <c r="P8" s="560">
        <f>IF('Personnel Worksheet 5 años'!AA31=0,'Personnel Worksheet (1)'!AA30,'Personnel Worksheet 5 años'!AA31)</f>
        <v>0</v>
      </c>
    </row>
    <row r="9" spans="1:16" ht="15" customHeight="1">
      <c r="A9" s="607"/>
      <c r="B9" s="608"/>
      <c r="C9" s="559"/>
      <c r="D9" s="545"/>
      <c r="E9" s="553"/>
      <c r="F9" s="556"/>
      <c r="G9" s="557"/>
      <c r="H9" s="556"/>
      <c r="I9" s="557"/>
      <c r="J9" s="560"/>
      <c r="K9" s="560"/>
      <c r="L9" s="560"/>
      <c r="M9" s="560"/>
      <c r="N9" s="560"/>
      <c r="O9" s="560"/>
      <c r="P9" s="560"/>
    </row>
    <row r="10" spans="1:16" ht="30" customHeight="1">
      <c r="A10" s="603" t="str">
        <f>IF('Personnel Worksheet 5 años'!A32="",'Personnel Worksheet (1)'!A31,'Personnel Worksheet 5 años'!A32)</f>
        <v>23</v>
      </c>
      <c r="B10" s="604"/>
      <c r="C10" s="563">
        <f>IF('Personnel Worksheet 5 años'!B32="",'Personnel Worksheet (1)'!B31,'Personnel Worksheet 5 años'!B32)</f>
        <v>0</v>
      </c>
      <c r="D10" s="553"/>
      <c r="E10" s="340">
        <f>IF('Personnel Worksheet 5 años'!I32=" ",'Personnel Worksheet (1)'!I31,'Personnel Worksheet 5 años'!I32)</f>
        <v>0</v>
      </c>
      <c r="F10" s="564" t="str">
        <f>IF('Personnel Worksheet 5 años'!J32=" ",'Personnel Worksheet (1)'!J31,'Personnel Worksheet 5 años'!J32)</f>
        <v/>
      </c>
      <c r="G10" s="565"/>
      <c r="H10" s="564" t="str">
        <f>IF('Personnel Worksheet 5 años'!K32=" ",'Personnel Worksheet (1)'!K31,'Personnel Worksheet 5 años'!K32)</f>
        <v/>
      </c>
      <c r="I10" s="565"/>
      <c r="J10" s="354">
        <f>IF('Personnel Worksheet 5 años'!G32=0,'Personnel Worksheet (1)'!G31,'Personnel Worksheet 5 años'!G32)</f>
        <v>0</v>
      </c>
      <c r="K10" s="560">
        <f>IF('Personnel Worksheet 5 años'!O32=0,'Personnel Worksheet (1)'!O31,'Personnel Worksheet 5 años'!O32)</f>
        <v>0</v>
      </c>
      <c r="L10" s="560"/>
      <c r="M10" s="566">
        <f>IF('Personnel Worksheet 5 años'!Z32=0,'Personnel Worksheet (1)'!Z31,'Personnel Worksheet 5 años'!Z32)</f>
        <v>0</v>
      </c>
      <c r="N10" s="566"/>
      <c r="O10" s="566"/>
      <c r="P10" s="354">
        <f>IF('Personnel Worksheet 5 años'!AA32=0,'Personnel Worksheet (1)'!AA31,'Personnel Worksheet 5 años'!AA32)</f>
        <v>0</v>
      </c>
    </row>
    <row r="11" spans="1:16" ht="30" customHeight="1">
      <c r="A11" s="603" t="str">
        <f>IF('Personnel Worksheet 5 años'!A33="",'Personnel Worksheet (1)'!A32,'Personnel Worksheet 5 años'!A33)</f>
        <v>24</v>
      </c>
      <c r="B11" s="604"/>
      <c r="C11" s="563">
        <f>IF('Personnel Worksheet 5 años'!B33="",'Personnel Worksheet (1)'!B32,'Personnel Worksheet 5 años'!B33)</f>
        <v>0</v>
      </c>
      <c r="D11" s="553"/>
      <c r="E11" s="340">
        <f>IF('Personnel Worksheet 5 años'!I33=" ",'Personnel Worksheet (1)'!I32,'Personnel Worksheet 5 años'!I33)</f>
        <v>0</v>
      </c>
      <c r="F11" s="564" t="str">
        <f>IF('Personnel Worksheet 5 años'!J33=" ",'Personnel Worksheet (1)'!J32,'Personnel Worksheet 5 años'!J33)</f>
        <v/>
      </c>
      <c r="G11" s="565"/>
      <c r="H11" s="564" t="str">
        <f>IF('Personnel Worksheet 5 años'!K33=" ",'Personnel Worksheet (1)'!K32,'Personnel Worksheet 5 años'!K33)</f>
        <v/>
      </c>
      <c r="I11" s="565"/>
      <c r="J11" s="354">
        <f>IF('Personnel Worksheet 5 años'!G33=0,'Personnel Worksheet (1)'!G32,'Personnel Worksheet 5 años'!G33)</f>
        <v>0</v>
      </c>
      <c r="K11" s="560">
        <f>IF('Personnel Worksheet 5 años'!O33=0,'Personnel Worksheet (1)'!O32,'Personnel Worksheet 5 años'!O33)</f>
        <v>0</v>
      </c>
      <c r="L11" s="560"/>
      <c r="M11" s="566">
        <f>IF('Personnel Worksheet 5 años'!Z33=0,'Personnel Worksheet (1)'!Z32,'Personnel Worksheet 5 años'!Z33)</f>
        <v>0</v>
      </c>
      <c r="N11" s="566"/>
      <c r="O11" s="566"/>
      <c r="P11" s="354">
        <f>IF('Personnel Worksheet 5 años'!AA33=0,'Personnel Worksheet (1)'!AA32,'Personnel Worksheet 5 años'!AA33)</f>
        <v>0</v>
      </c>
    </row>
    <row r="12" spans="1:16" ht="30" customHeight="1">
      <c r="A12" s="603" t="str">
        <f>IF('Personnel Worksheet 5 años'!A34="",'Personnel Worksheet (1)'!A33,'Personnel Worksheet 5 años'!A34)</f>
        <v>25</v>
      </c>
      <c r="B12" s="604"/>
      <c r="C12" s="563">
        <f>IF('Personnel Worksheet 5 años'!B34="",'Personnel Worksheet (1)'!B33,'Personnel Worksheet 5 años'!B34)</f>
        <v>0</v>
      </c>
      <c r="D12" s="553"/>
      <c r="E12" s="340">
        <f>IF('Personnel Worksheet 5 años'!I34=" ",'Personnel Worksheet (1)'!I33,'Personnel Worksheet 5 años'!I34)</f>
        <v>0</v>
      </c>
      <c r="F12" s="564" t="str">
        <f>IF('Personnel Worksheet 5 años'!J34=" ",'Personnel Worksheet (1)'!J33,'Personnel Worksheet 5 años'!J34)</f>
        <v/>
      </c>
      <c r="G12" s="565"/>
      <c r="H12" s="564" t="str">
        <f>IF('Personnel Worksheet 5 años'!K34=" ",'Personnel Worksheet (1)'!K33,'Personnel Worksheet 5 años'!K34)</f>
        <v/>
      </c>
      <c r="I12" s="565"/>
      <c r="J12" s="354">
        <f>IF('Personnel Worksheet 5 años'!G34=0,'Personnel Worksheet (1)'!G33,'Personnel Worksheet 5 años'!G34)</f>
        <v>0</v>
      </c>
      <c r="K12" s="560">
        <f>IF('Personnel Worksheet 5 años'!O34=0,'Personnel Worksheet (1)'!O33,'Personnel Worksheet 5 años'!O34)</f>
        <v>0</v>
      </c>
      <c r="L12" s="560"/>
      <c r="M12" s="566">
        <f>IF('Personnel Worksheet 5 años'!Z34=0,'Personnel Worksheet (1)'!Z33,'Personnel Worksheet 5 años'!Z34)</f>
        <v>0</v>
      </c>
      <c r="N12" s="566"/>
      <c r="O12" s="566"/>
      <c r="P12" s="354">
        <f>IF('Personnel Worksheet 5 años'!AA34=0,'Personnel Worksheet (1)'!AA33,'Personnel Worksheet 5 años'!AA34)</f>
        <v>0</v>
      </c>
    </row>
    <row r="13" spans="1:16" ht="30" customHeight="1">
      <c r="A13" s="603" t="str">
        <f>IF('Personnel Worksheet 5 años'!A35="",'Personnel Worksheet (1)'!A34,'Personnel Worksheet 5 años'!A35)</f>
        <v>26</v>
      </c>
      <c r="B13" s="604"/>
      <c r="C13" s="563">
        <f>IF('Personnel Worksheet 5 años'!B35="",'Personnel Worksheet (1)'!B34,'Personnel Worksheet 5 años'!B35)</f>
        <v>0</v>
      </c>
      <c r="D13" s="553"/>
      <c r="E13" s="340">
        <f>IF('Personnel Worksheet 5 años'!I35=" ",'Personnel Worksheet (1)'!I34,'Personnel Worksheet 5 años'!I35)</f>
        <v>0</v>
      </c>
      <c r="F13" s="564" t="str">
        <f>IF('Personnel Worksheet 5 años'!J35=" ",'Personnel Worksheet (1)'!J34,'Personnel Worksheet 5 años'!J35)</f>
        <v/>
      </c>
      <c r="G13" s="565"/>
      <c r="H13" s="564" t="str">
        <f>IF('Personnel Worksheet 5 años'!K35=" ",'Personnel Worksheet (1)'!K34,'Personnel Worksheet 5 años'!K35)</f>
        <v/>
      </c>
      <c r="I13" s="565"/>
      <c r="J13" s="354">
        <f>IF('Personnel Worksheet 5 años'!G35=0,'Personnel Worksheet (1)'!G34,'Personnel Worksheet 5 años'!G35)</f>
        <v>0</v>
      </c>
      <c r="K13" s="560">
        <f>IF('Personnel Worksheet 5 años'!O35=0,'Personnel Worksheet (1)'!O34,'Personnel Worksheet 5 años'!O35)</f>
        <v>0</v>
      </c>
      <c r="L13" s="560"/>
      <c r="M13" s="566">
        <f>IF('Personnel Worksheet 5 años'!Z35=0,'Personnel Worksheet (1)'!Z34,'Personnel Worksheet 5 años'!Z35)</f>
        <v>0</v>
      </c>
      <c r="N13" s="566"/>
      <c r="O13" s="566"/>
      <c r="P13" s="354">
        <f>IF('Personnel Worksheet 5 años'!AA35=0,'Personnel Worksheet (1)'!AA34,'Personnel Worksheet 5 años'!AA35)</f>
        <v>0</v>
      </c>
    </row>
    <row r="14" spans="1:16" ht="30" customHeight="1">
      <c r="A14" s="603" t="str">
        <f>IF('Personnel Worksheet 5 años'!A36="",'Personnel Worksheet (1)'!A35,'Personnel Worksheet 5 años'!A36)</f>
        <v>27</v>
      </c>
      <c r="B14" s="604"/>
      <c r="C14" s="563">
        <f>IF('Personnel Worksheet 5 años'!B36="",'Personnel Worksheet (1)'!B35,'Personnel Worksheet 5 años'!B36)</f>
        <v>0</v>
      </c>
      <c r="D14" s="553"/>
      <c r="E14" s="340">
        <f>IF('Personnel Worksheet 5 años'!I36=" ",'Personnel Worksheet (1)'!I35,'Personnel Worksheet 5 años'!I36)</f>
        <v>0</v>
      </c>
      <c r="F14" s="564" t="str">
        <f>IF('Personnel Worksheet 5 años'!J36=" ",'Personnel Worksheet (1)'!J35,'Personnel Worksheet 5 años'!J36)</f>
        <v/>
      </c>
      <c r="G14" s="565"/>
      <c r="H14" s="564" t="str">
        <f>IF('Personnel Worksheet 5 años'!K36=" ",'Personnel Worksheet (1)'!K35,'Personnel Worksheet 5 años'!K36)</f>
        <v/>
      </c>
      <c r="I14" s="565"/>
      <c r="J14" s="354">
        <f>IF('Personnel Worksheet 5 años'!G36=0,'Personnel Worksheet (1)'!G35,'Personnel Worksheet 5 años'!G36)</f>
        <v>0</v>
      </c>
      <c r="K14" s="560">
        <f>IF('Personnel Worksheet 5 años'!O36=0,'Personnel Worksheet (1)'!O35,'Personnel Worksheet 5 años'!O36)</f>
        <v>0</v>
      </c>
      <c r="L14" s="560"/>
      <c r="M14" s="566">
        <f>IF('Personnel Worksheet 5 años'!Z36=0,'Personnel Worksheet (1)'!Z35,'Personnel Worksheet 5 años'!Z36)</f>
        <v>0</v>
      </c>
      <c r="N14" s="566"/>
      <c r="O14" s="566"/>
      <c r="P14" s="354">
        <f>IF('Personnel Worksheet 5 años'!AA36=0,'Personnel Worksheet (1)'!AA35,'Personnel Worksheet 5 años'!AA36)</f>
        <v>0</v>
      </c>
    </row>
    <row r="15" spans="1:16" ht="30" customHeight="1" thickBot="1">
      <c r="A15" s="605" t="str">
        <f>IF('Personnel Worksheet 5 años'!A37="",'Personnel Worksheet (1)'!A36,'Personnel Worksheet 5 años'!A37)</f>
        <v>28</v>
      </c>
      <c r="B15" s="606"/>
      <c r="C15" s="543">
        <f>IF('Personnel Worksheet 5 años'!B37="",'Personnel Worksheet (1)'!B36,'Personnel Worksheet 5 años'!B37)</f>
        <v>0</v>
      </c>
      <c r="D15" s="546"/>
      <c r="E15" s="353">
        <f>IF('Personnel Worksheet 5 años'!I37=" ",'Personnel Worksheet (1)'!I36,'Personnel Worksheet 5 años'!I37)</f>
        <v>0</v>
      </c>
      <c r="F15" s="554" t="str">
        <f>IF('Personnel Worksheet 5 años'!J37=" ",'Personnel Worksheet (1)'!J36,'Personnel Worksheet 5 años'!J37)</f>
        <v/>
      </c>
      <c r="G15" s="555"/>
      <c r="H15" s="554" t="str">
        <f>IF('Personnel Worksheet 5 años'!K37=" ",'Personnel Worksheet (1)'!K36,'Personnel Worksheet 5 años'!K37)</f>
        <v/>
      </c>
      <c r="I15" s="555"/>
      <c r="J15" s="355">
        <f>IF('Personnel Worksheet 5 años'!G37=0,'Personnel Worksheet (1)'!G36,'Personnel Worksheet 5 años'!G37)</f>
        <v>0</v>
      </c>
      <c r="K15" s="560">
        <f>IF('Personnel Worksheet 5 años'!O37=0,'Personnel Worksheet (1)'!O36,'Personnel Worksheet 5 años'!O37)</f>
        <v>0</v>
      </c>
      <c r="L15" s="560"/>
      <c r="M15" s="566">
        <f>IF('Personnel Worksheet 5 años'!Z37=0,'Personnel Worksheet (1)'!Z36,'Personnel Worksheet 5 años'!Z37)</f>
        <v>0</v>
      </c>
      <c r="N15" s="566"/>
      <c r="O15" s="566"/>
      <c r="P15" s="362">
        <f>IF('Personnel Worksheet 5 años'!AA37=0,'Personnel Worksheet (1)'!AA36,'Personnel Worksheet 5 años'!AA37)</f>
        <v>0</v>
      </c>
    </row>
    <row r="16" spans="1:16" ht="30" customHeight="1" thickBot="1">
      <c r="A16" s="568" t="s">
        <v>243</v>
      </c>
      <c r="B16" s="569"/>
      <c r="C16" s="569"/>
      <c r="D16" s="569"/>
      <c r="E16" s="569"/>
      <c r="F16" s="569"/>
      <c r="G16" s="569"/>
      <c r="H16" s="569"/>
      <c r="I16" s="569"/>
      <c r="J16" s="570"/>
      <c r="K16" s="526">
        <f>SUM(K8:L15)</f>
        <v>0</v>
      </c>
      <c r="L16" s="525"/>
      <c r="M16" s="526">
        <f>SUM(M8:O15)</f>
        <v>0</v>
      </c>
      <c r="N16" s="526"/>
      <c r="O16" s="526"/>
      <c r="P16" s="366">
        <f>SUM(P8:P15)</f>
        <v>0</v>
      </c>
    </row>
    <row r="17" spans="1:16">
      <c r="A17" s="577" t="s">
        <v>143</v>
      </c>
      <c r="B17" s="577"/>
      <c r="C17" s="577"/>
      <c r="D17" s="577"/>
      <c r="E17" s="577"/>
      <c r="F17" s="577"/>
      <c r="G17" s="577"/>
      <c r="H17" s="577"/>
      <c r="I17" s="577"/>
      <c r="J17" s="577"/>
      <c r="K17" s="577"/>
      <c r="L17" s="577"/>
      <c r="M17" s="577"/>
      <c r="N17" s="577"/>
      <c r="O17" s="578"/>
      <c r="P17" s="624">
        <f>'Detailed Budget Worksheet'!$G$13</f>
        <v>0</v>
      </c>
    </row>
    <row r="18" spans="1:16">
      <c r="A18" s="575"/>
      <c r="B18" s="575"/>
      <c r="C18" s="575"/>
      <c r="D18" s="575"/>
      <c r="E18" s="575"/>
      <c r="F18" s="575"/>
      <c r="G18" s="575"/>
      <c r="H18" s="575"/>
      <c r="I18" s="575"/>
      <c r="J18" s="575"/>
      <c r="K18" s="575"/>
      <c r="L18" s="575"/>
      <c r="M18" s="575"/>
      <c r="N18" s="575"/>
      <c r="O18" s="576"/>
      <c r="P18" s="624"/>
    </row>
    <row r="19" spans="1:16">
      <c r="A19" s="573" t="s">
        <v>244</v>
      </c>
      <c r="B19" s="573"/>
      <c r="C19" s="573"/>
      <c r="D19" s="573"/>
      <c r="E19" s="573"/>
      <c r="F19" s="573"/>
      <c r="G19" s="573"/>
      <c r="H19" s="573"/>
      <c r="I19" s="573"/>
      <c r="J19" s="573"/>
      <c r="K19" s="573"/>
      <c r="L19" s="573"/>
      <c r="M19" s="573"/>
      <c r="N19" s="573"/>
      <c r="O19" s="574"/>
      <c r="P19" s="624">
        <f>'Detailed Budget Worksheet'!$G$21</f>
        <v>0</v>
      </c>
    </row>
    <row r="20" spans="1:16" ht="35.1" customHeight="1">
      <c r="A20" s="575"/>
      <c r="B20" s="575"/>
      <c r="C20" s="575"/>
      <c r="D20" s="575"/>
      <c r="E20" s="575"/>
      <c r="F20" s="575"/>
      <c r="G20" s="575"/>
      <c r="H20" s="575"/>
      <c r="I20" s="575"/>
      <c r="J20" s="575"/>
      <c r="K20" s="575"/>
      <c r="L20" s="575"/>
      <c r="M20" s="575"/>
      <c r="N20" s="575"/>
      <c r="O20" s="576"/>
      <c r="P20" s="624"/>
    </row>
    <row r="21" spans="1:16">
      <c r="A21" s="573" t="s">
        <v>245</v>
      </c>
      <c r="B21" s="573"/>
      <c r="C21" s="573"/>
      <c r="D21" s="573"/>
      <c r="E21" s="573"/>
      <c r="F21" s="573"/>
      <c r="G21" s="573"/>
      <c r="H21" s="573"/>
      <c r="I21" s="573"/>
      <c r="J21" s="573"/>
      <c r="K21" s="573"/>
      <c r="L21" s="573"/>
      <c r="M21" s="573"/>
      <c r="N21" s="573"/>
      <c r="O21" s="574"/>
      <c r="P21" s="624">
        <f>'Detailed Budget Worksheet'!$G$35</f>
        <v>0</v>
      </c>
    </row>
    <row r="22" spans="1:16" ht="35.1" customHeight="1">
      <c r="A22" s="575"/>
      <c r="B22" s="575"/>
      <c r="C22" s="575"/>
      <c r="D22" s="575"/>
      <c r="E22" s="575"/>
      <c r="F22" s="575"/>
      <c r="G22" s="575"/>
      <c r="H22" s="575"/>
      <c r="I22" s="575"/>
      <c r="J22" s="575"/>
      <c r="K22" s="575"/>
      <c r="L22" s="575"/>
      <c r="M22" s="575"/>
      <c r="N22" s="575"/>
      <c r="O22" s="576"/>
      <c r="P22" s="624"/>
    </row>
    <row r="23" spans="1:16">
      <c r="A23" s="573" t="s">
        <v>157</v>
      </c>
      <c r="B23" s="573"/>
      <c r="C23" s="573"/>
      <c r="D23" s="573"/>
      <c r="E23" s="573"/>
      <c r="F23" s="573"/>
      <c r="G23" s="573"/>
      <c r="H23" s="573"/>
      <c r="I23" s="573"/>
      <c r="J23" s="573"/>
      <c r="K23" s="573"/>
      <c r="L23" s="573"/>
      <c r="M23" s="573"/>
      <c r="N23" s="573"/>
      <c r="O23" s="574"/>
      <c r="P23" s="624">
        <f>'Detailed Budget Worksheet'!$G$46</f>
        <v>0</v>
      </c>
    </row>
    <row r="24" spans="1:16">
      <c r="A24" s="575" t="s">
        <v>262</v>
      </c>
      <c r="B24" s="575"/>
      <c r="C24" s="575"/>
      <c r="D24" s="575"/>
      <c r="E24" s="575"/>
      <c r="F24" s="575"/>
      <c r="G24" s="575"/>
      <c r="H24" s="575"/>
      <c r="I24" s="575"/>
      <c r="J24" s="575"/>
      <c r="K24" s="575"/>
      <c r="L24" s="575"/>
      <c r="M24" s="575"/>
      <c r="N24" s="575"/>
      <c r="O24" s="576"/>
      <c r="P24" s="624"/>
    </row>
    <row r="25" spans="1:16" ht="16.5" customHeight="1">
      <c r="A25" s="574" t="s">
        <v>161</v>
      </c>
      <c r="B25" s="583" t="s">
        <v>246</v>
      </c>
      <c r="C25" s="584"/>
      <c r="D25" s="619" t="s">
        <v>262</v>
      </c>
      <c r="E25" s="619"/>
      <c r="F25" s="619"/>
      <c r="G25" s="619"/>
      <c r="H25" s="619"/>
      <c r="I25" s="619"/>
      <c r="J25" s="619"/>
      <c r="K25" s="619"/>
      <c r="L25" s="619"/>
      <c r="M25" s="619"/>
      <c r="N25" s="619"/>
      <c r="O25" s="620"/>
      <c r="P25" s="354">
        <f>'Detailed Budget Worksheet'!$G$54</f>
        <v>0</v>
      </c>
    </row>
    <row r="26" spans="1:16" ht="16.5" customHeight="1">
      <c r="A26" s="582"/>
      <c r="B26" s="583" t="s">
        <v>247</v>
      </c>
      <c r="C26" s="584"/>
      <c r="D26" s="619" t="s">
        <v>262</v>
      </c>
      <c r="E26" s="619"/>
      <c r="F26" s="619"/>
      <c r="G26" s="619"/>
      <c r="H26" s="619"/>
      <c r="I26" s="619"/>
      <c r="J26" s="619"/>
      <c r="K26" s="619"/>
      <c r="L26" s="619"/>
      <c r="M26" s="619"/>
      <c r="N26" s="619"/>
      <c r="O26" s="620"/>
      <c r="P26" s="354">
        <f>'Detailed Budget Worksheet'!$G$58</f>
        <v>0</v>
      </c>
    </row>
    <row r="27" spans="1:16">
      <c r="A27" s="573" t="s">
        <v>248</v>
      </c>
      <c r="B27" s="573"/>
      <c r="C27" s="573"/>
      <c r="D27" s="573"/>
      <c r="E27" s="573"/>
      <c r="F27" s="573"/>
      <c r="G27" s="573"/>
      <c r="H27" s="573"/>
      <c r="I27" s="573"/>
      <c r="J27" s="573"/>
      <c r="K27" s="573"/>
      <c r="L27" s="573"/>
      <c r="M27" s="573"/>
      <c r="N27" s="573"/>
      <c r="O27" s="574"/>
      <c r="P27" s="624">
        <f>'Detailed Budget Worksheet'!$G$65</f>
        <v>0</v>
      </c>
    </row>
    <row r="28" spans="1:16">
      <c r="A28" s="625" t="s">
        <v>262</v>
      </c>
      <c r="B28" s="625"/>
      <c r="C28" s="625"/>
      <c r="D28" s="625"/>
      <c r="E28" s="625"/>
      <c r="F28" s="625"/>
      <c r="G28" s="625"/>
      <c r="H28" s="625"/>
      <c r="I28" s="625"/>
      <c r="J28" s="625"/>
      <c r="K28" s="625"/>
      <c r="L28" s="625"/>
      <c r="M28" s="625"/>
      <c r="N28" s="625"/>
      <c r="O28" s="626"/>
      <c r="P28" s="624"/>
    </row>
    <row r="29" spans="1:16">
      <c r="A29" s="577" t="s">
        <v>249</v>
      </c>
      <c r="B29" s="577"/>
      <c r="C29" s="577"/>
      <c r="D29" s="577"/>
      <c r="E29" s="577"/>
      <c r="F29" s="577"/>
      <c r="G29" s="577"/>
      <c r="H29" s="577"/>
      <c r="I29" s="577"/>
      <c r="J29" s="577"/>
      <c r="K29" s="577"/>
      <c r="L29" s="577"/>
      <c r="M29" s="577"/>
      <c r="N29" s="577"/>
      <c r="O29" s="578"/>
      <c r="P29" s="627">
        <f>'Detailed Budget Worksheet'!$G$110</f>
        <v>0</v>
      </c>
    </row>
    <row r="30" spans="1:16" ht="36" customHeight="1">
      <c r="A30" s="575"/>
      <c r="B30" s="575"/>
      <c r="C30" s="575"/>
      <c r="D30" s="575"/>
      <c r="E30" s="575"/>
      <c r="F30" s="575"/>
      <c r="G30" s="575"/>
      <c r="H30" s="575"/>
      <c r="I30" s="575"/>
      <c r="J30" s="575"/>
      <c r="K30" s="575"/>
      <c r="L30" s="575"/>
      <c r="M30" s="575"/>
      <c r="N30" s="575"/>
      <c r="O30" s="576"/>
      <c r="P30" s="627"/>
    </row>
    <row r="31" spans="1:16" ht="18" customHeight="1" thickBot="1">
      <c r="A31" s="587" t="s">
        <v>250</v>
      </c>
      <c r="B31" s="587"/>
      <c r="C31" s="587"/>
      <c r="D31" s="587"/>
      <c r="E31" s="587"/>
      <c r="F31" s="587"/>
      <c r="G31" s="587"/>
      <c r="H31" s="588"/>
      <c r="I31" s="589" t="s">
        <v>179</v>
      </c>
      <c r="J31" s="590"/>
      <c r="K31" s="590"/>
      <c r="L31" s="590"/>
      <c r="M31" s="590"/>
      <c r="N31" s="591"/>
      <c r="O31" s="291"/>
      <c r="P31" s="370">
        <f>'Detailed Budget Worksheet'!$G$118</f>
        <v>0</v>
      </c>
    </row>
    <row r="32" spans="1:16" ht="24" customHeight="1" thickBot="1">
      <c r="A32" s="594" t="s">
        <v>251</v>
      </c>
      <c r="B32" s="594"/>
      <c r="C32" s="594"/>
      <c r="D32" s="594"/>
      <c r="E32" s="594"/>
      <c r="F32" s="594"/>
      <c r="G32" s="594"/>
      <c r="H32" s="594"/>
      <c r="I32" s="594"/>
      <c r="J32" s="594"/>
      <c r="K32" s="594"/>
      <c r="L32" s="594"/>
      <c r="M32" s="594"/>
      <c r="N32" s="595"/>
      <c r="O32" s="292"/>
      <c r="P32" s="372">
        <f>'Detailed Budget Worksheet'!$G$121</f>
        <v>0</v>
      </c>
    </row>
    <row r="33" spans="1:16" ht="16.5" customHeight="1" thickBot="1">
      <c r="A33" s="587" t="s">
        <v>250</v>
      </c>
      <c r="B33" s="587"/>
      <c r="C33" s="587"/>
      <c r="D33" s="587"/>
      <c r="E33" s="587"/>
      <c r="F33" s="587"/>
      <c r="G33" s="587"/>
      <c r="H33" s="588"/>
      <c r="I33" s="596" t="s">
        <v>252</v>
      </c>
      <c r="J33" s="597"/>
      <c r="K33" s="597"/>
      <c r="L33" s="597"/>
      <c r="M33" s="597"/>
      <c r="N33" s="598"/>
      <c r="O33" s="293"/>
      <c r="P33" s="388">
        <f>'Detailed Budget Worksheet'!$G$119</f>
        <v>0</v>
      </c>
    </row>
    <row r="34" spans="1:16" ht="23.25" customHeight="1" thickBot="1">
      <c r="A34" s="609" t="s">
        <v>253</v>
      </c>
      <c r="B34" s="609"/>
      <c r="C34" s="609"/>
      <c r="D34" s="609"/>
      <c r="E34" s="609"/>
      <c r="F34" s="609"/>
      <c r="G34" s="609"/>
      <c r="H34" s="609"/>
      <c r="I34" s="609"/>
      <c r="J34" s="609"/>
      <c r="K34" s="609"/>
      <c r="L34" s="609"/>
      <c r="M34" s="609"/>
      <c r="N34" s="610"/>
      <c r="O34" s="292"/>
      <c r="P34" s="372">
        <f>'Detailed Budget Worksheet'!$G$122</f>
        <v>0</v>
      </c>
    </row>
    <row r="35" spans="1:16">
      <c r="A35" s="1" t="s">
        <v>254</v>
      </c>
      <c r="B35" s="1"/>
      <c r="C35" s="1"/>
      <c r="D35" s="1"/>
      <c r="E35" s="1"/>
      <c r="F35" s="382"/>
      <c r="H35" s="381"/>
      <c r="J35" s="1"/>
      <c r="M35" s="1" t="s">
        <v>258</v>
      </c>
      <c r="N35" s="1" t="s">
        <v>255</v>
      </c>
    </row>
    <row r="36" spans="1:16">
      <c r="M36" s="294" t="s">
        <v>261</v>
      </c>
      <c r="N36" s="294" t="s">
        <v>256</v>
      </c>
    </row>
  </sheetData>
  <sheetProtection password="CF7A" sheet="1" selectLockedCells="1"/>
  <mergeCells count="99">
    <mergeCell ref="A34:N34"/>
    <mergeCell ref="A31:H31"/>
    <mergeCell ref="I31:N31"/>
    <mergeCell ref="A32:N32"/>
    <mergeCell ref="A33:H33"/>
    <mergeCell ref="I33:N33"/>
    <mergeCell ref="A27:O27"/>
    <mergeCell ref="P27:P28"/>
    <mergeCell ref="A28:O28"/>
    <mergeCell ref="A29:O29"/>
    <mergeCell ref="P29:P30"/>
    <mergeCell ref="A30:O30"/>
    <mergeCell ref="A25:A26"/>
    <mergeCell ref="B25:C25"/>
    <mergeCell ref="D25:O25"/>
    <mergeCell ref="B26:C26"/>
    <mergeCell ref="D26:O26"/>
    <mergeCell ref="A21:O21"/>
    <mergeCell ref="P21:P22"/>
    <mergeCell ref="A22:O22"/>
    <mergeCell ref="A23:O23"/>
    <mergeCell ref="P23:P24"/>
    <mergeCell ref="A24:O24"/>
    <mergeCell ref="P17:P18"/>
    <mergeCell ref="A18:O18"/>
    <mergeCell ref="A19:O19"/>
    <mergeCell ref="P19:P20"/>
    <mergeCell ref="A20:O20"/>
    <mergeCell ref="M15:O15"/>
    <mergeCell ref="A16:J16"/>
    <mergeCell ref="K16:L16"/>
    <mergeCell ref="M16:O16"/>
    <mergeCell ref="A17:O17"/>
    <mergeCell ref="A15:B15"/>
    <mergeCell ref="C15:D15"/>
    <mergeCell ref="F15:G15"/>
    <mergeCell ref="H15:I15"/>
    <mergeCell ref="K15:L15"/>
    <mergeCell ref="M13:O13"/>
    <mergeCell ref="A14:B14"/>
    <mergeCell ref="C14:D14"/>
    <mergeCell ref="F14:G14"/>
    <mergeCell ref="H14:I14"/>
    <mergeCell ref="K14:L14"/>
    <mergeCell ref="M14:O14"/>
    <mergeCell ref="A13:B13"/>
    <mergeCell ref="C13:D13"/>
    <mergeCell ref="F13:G13"/>
    <mergeCell ref="H13:I13"/>
    <mergeCell ref="K13:L13"/>
    <mergeCell ref="M11:O11"/>
    <mergeCell ref="A12:B12"/>
    <mergeCell ref="C12:D12"/>
    <mergeCell ref="F12:G12"/>
    <mergeCell ref="H12:I12"/>
    <mergeCell ref="K12:L12"/>
    <mergeCell ref="M12:O12"/>
    <mergeCell ref="K11:L11"/>
    <mergeCell ref="A11:B11"/>
    <mergeCell ref="C11:D11"/>
    <mergeCell ref="F11:G11"/>
    <mergeCell ref="H11:I11"/>
    <mergeCell ref="A10:B10"/>
    <mergeCell ref="C10:D10"/>
    <mergeCell ref="F10:G10"/>
    <mergeCell ref="H10:I10"/>
    <mergeCell ref="A8:B9"/>
    <mergeCell ref="K10:L10"/>
    <mergeCell ref="M10:O10"/>
    <mergeCell ref="P6:P7"/>
    <mergeCell ref="C7:D7"/>
    <mergeCell ref="F7:G7"/>
    <mergeCell ref="H7:I7"/>
    <mergeCell ref="K7:L7"/>
    <mergeCell ref="K8:L9"/>
    <mergeCell ref="M8:O9"/>
    <mergeCell ref="P8:P9"/>
    <mergeCell ref="C8:D9"/>
    <mergeCell ref="E8:E9"/>
    <mergeCell ref="F8:G9"/>
    <mergeCell ref="H8:I9"/>
    <mergeCell ref="J8:J9"/>
    <mergeCell ref="M7:O7"/>
    <mergeCell ref="M6:O6"/>
    <mergeCell ref="L4:M4"/>
    <mergeCell ref="A5:D5"/>
    <mergeCell ref="E5:I5"/>
    <mergeCell ref="K5:P5"/>
    <mergeCell ref="A4:J4"/>
    <mergeCell ref="A6:B7"/>
    <mergeCell ref="C6:D6"/>
    <mergeCell ref="F6:G6"/>
    <mergeCell ref="H6:I6"/>
    <mergeCell ref="K6:L6"/>
    <mergeCell ref="A2:P2"/>
    <mergeCell ref="L3:M3"/>
    <mergeCell ref="A3:J3"/>
    <mergeCell ref="A1:F1"/>
    <mergeCell ref="H1:P1"/>
  </mergeCells>
  <pageMargins left="0.47" right="0.34" top="0.43" bottom="0.72" header="0.23" footer="0.5"/>
  <pageSetup orientation="portrait" horizontalDpi="300" verticalDpi="30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30" zoomScaleNormal="130" zoomScalePageLayoutView="130" workbookViewId="0">
      <selection activeCell="H1" sqref="H1:P1"/>
    </sheetView>
  </sheetViews>
  <sheetFormatPr defaultColWidth="11.42578125" defaultRowHeight="12.75"/>
  <cols>
    <col min="1" max="1" width="13.28515625" customWidth="1"/>
    <col min="2" max="2" width="7.85546875" customWidth="1"/>
    <col min="3" max="3" width="9.85546875" customWidth="1"/>
    <col min="4" max="4" width="0.140625" customWidth="1"/>
    <col min="5" max="5" width="6.7109375" customWidth="1"/>
    <col min="6" max="6" width="6.140625" customWidth="1"/>
    <col min="7" max="7" width="0.140625" customWidth="1"/>
    <col min="8" max="8" width="6.28515625" customWidth="1"/>
    <col min="9" max="9" width="0.28515625" hidden="1" customWidth="1"/>
    <col min="10" max="10" width="10.28515625" customWidth="1"/>
    <col min="11" max="11" width="3.85546875" hidden="1" customWidth="1"/>
    <col min="12" max="12" width="10.28515625" customWidth="1"/>
    <col min="13" max="13" width="1.85546875" hidden="1" customWidth="1"/>
    <col min="14" max="14" width="10.140625" customWidth="1"/>
    <col min="15" max="15" width="0.140625" hidden="1" customWidth="1"/>
    <col min="16" max="16" width="10.42578125" customWidth="1"/>
  </cols>
  <sheetData>
    <row r="1" spans="1:16" ht="14.1" customHeight="1">
      <c r="A1" s="527" t="s">
        <v>222</v>
      </c>
      <c r="B1" s="527"/>
      <c r="C1" s="527"/>
      <c r="D1" s="527"/>
      <c r="E1" s="527"/>
      <c r="F1" s="527"/>
      <c r="G1" s="304"/>
      <c r="H1" s="528"/>
      <c r="I1" s="528"/>
      <c r="J1" s="528"/>
      <c r="K1" s="528"/>
      <c r="L1" s="528"/>
      <c r="M1" s="528"/>
      <c r="N1" s="528"/>
      <c r="O1" s="528"/>
      <c r="P1" s="528"/>
    </row>
    <row r="2" spans="1:16" ht="9.75" customHeight="1" thickBot="1">
      <c r="A2" s="529"/>
      <c r="B2" s="529"/>
      <c r="C2" s="529"/>
      <c r="D2" s="529"/>
      <c r="E2" s="529"/>
      <c r="F2" s="529"/>
      <c r="G2" s="529"/>
      <c r="H2" s="529"/>
      <c r="I2" s="529"/>
      <c r="J2" s="529"/>
      <c r="K2" s="529"/>
      <c r="L2" s="529"/>
      <c r="M2" s="529"/>
      <c r="N2" s="529"/>
      <c r="O2" s="529"/>
      <c r="P2" s="529"/>
    </row>
    <row r="3" spans="1:16" ht="14.1" customHeight="1" thickTop="1">
      <c r="A3" s="530" t="s">
        <v>223</v>
      </c>
      <c r="B3" s="530"/>
      <c r="C3" s="530"/>
      <c r="D3" s="530"/>
      <c r="E3" s="530"/>
      <c r="F3" s="530"/>
      <c r="G3" s="530"/>
      <c r="H3" s="530"/>
      <c r="I3" s="530"/>
      <c r="J3" s="530"/>
      <c r="K3" s="530"/>
      <c r="L3" s="518" t="s">
        <v>224</v>
      </c>
      <c r="M3" s="520"/>
      <c r="N3" s="369" t="s">
        <v>225</v>
      </c>
      <c r="O3" s="339"/>
      <c r="P3" s="364"/>
    </row>
    <row r="4" spans="1:16" ht="15">
      <c r="A4" s="532" t="s">
        <v>226</v>
      </c>
      <c r="B4" s="532"/>
      <c r="C4" s="532"/>
      <c r="D4" s="532"/>
      <c r="E4" s="532"/>
      <c r="F4" s="532"/>
      <c r="G4" s="532"/>
      <c r="H4" s="532"/>
      <c r="I4" s="532"/>
      <c r="J4" s="532"/>
      <c r="K4" s="533"/>
      <c r="L4" s="628"/>
      <c r="M4" s="629"/>
      <c r="N4" s="385"/>
      <c r="O4" s="352"/>
      <c r="P4" s="350"/>
    </row>
    <row r="5" spans="1:16">
      <c r="A5" s="534" t="s">
        <v>227</v>
      </c>
      <c r="B5" s="534"/>
      <c r="C5" s="534"/>
      <c r="D5" s="535"/>
      <c r="E5" s="537" t="s">
        <v>228</v>
      </c>
      <c r="F5" s="537"/>
      <c r="G5" s="537"/>
      <c r="H5" s="537"/>
      <c r="I5" s="538"/>
      <c r="J5" s="363"/>
      <c r="K5" s="539" t="s">
        <v>229</v>
      </c>
      <c r="L5" s="540"/>
      <c r="M5" s="540"/>
      <c r="N5" s="540"/>
      <c r="O5" s="540"/>
      <c r="P5" s="541"/>
    </row>
    <row r="6" spans="1:16">
      <c r="A6" s="542" t="s">
        <v>230</v>
      </c>
      <c r="B6" s="543"/>
      <c r="C6" s="542" t="s">
        <v>231</v>
      </c>
      <c r="D6" s="543"/>
      <c r="E6" s="288" t="s">
        <v>232</v>
      </c>
      <c r="F6" s="558" t="s">
        <v>233</v>
      </c>
      <c r="G6" s="543"/>
      <c r="H6" s="558" t="s">
        <v>234</v>
      </c>
      <c r="I6" s="543"/>
      <c r="J6" s="289" t="s">
        <v>235</v>
      </c>
      <c r="K6" s="561" t="s">
        <v>236</v>
      </c>
      <c r="L6" s="562"/>
      <c r="M6" s="561" t="s">
        <v>237</v>
      </c>
      <c r="N6" s="527"/>
      <c r="O6" s="562"/>
      <c r="P6" s="546" t="s">
        <v>83</v>
      </c>
    </row>
    <row r="7" spans="1:16">
      <c r="A7" s="544"/>
      <c r="B7" s="545"/>
      <c r="C7" s="544" t="s">
        <v>238</v>
      </c>
      <c r="D7" s="545"/>
      <c r="E7" s="290" t="s">
        <v>239</v>
      </c>
      <c r="F7" s="559" t="s">
        <v>239</v>
      </c>
      <c r="G7" s="545"/>
      <c r="H7" s="559" t="s">
        <v>239</v>
      </c>
      <c r="I7" s="545"/>
      <c r="J7" s="290" t="s">
        <v>236</v>
      </c>
      <c r="K7" s="559" t="s">
        <v>240</v>
      </c>
      <c r="L7" s="545"/>
      <c r="M7" s="559" t="s">
        <v>241</v>
      </c>
      <c r="N7" s="544"/>
      <c r="O7" s="545"/>
      <c r="P7" s="623"/>
    </row>
    <row r="8" spans="1:16" ht="15" customHeight="1">
      <c r="A8" s="605" t="str">
        <f>IF('Personnel Worksheet 5 años'!A38="",'Personnel Worksheet (1)'!A37,'Personnel Worksheet 5 años'!A38)</f>
        <v>29</v>
      </c>
      <c r="B8" s="606"/>
      <c r="C8" s="558">
        <f>IF('Personnel Worksheet 5 años'!B38="",'Personnel Worksheet (1)'!B37,'Personnel Worksheet 5 años'!B38)</f>
        <v>0</v>
      </c>
      <c r="D8" s="543"/>
      <c r="E8" s="552">
        <f>IF('Personnel Worksheet 5 años'!I38=" ",'Personnel Worksheet (1)'!I37,'Personnel Worksheet 5 años'!I38)</f>
        <v>0</v>
      </c>
      <c r="F8" s="554" t="str">
        <f>IF('Personnel Worksheet 5 años'!J38=" ",'Personnel Worksheet (1)'!J37,'Personnel Worksheet 5 años'!J38)</f>
        <v/>
      </c>
      <c r="G8" s="555"/>
      <c r="H8" s="554" t="str">
        <f>IF('Personnel Worksheet 5 años'!K38=" ",'Personnel Worksheet (1)'!K37,'Personnel Worksheet 5 años'!K38)</f>
        <v/>
      </c>
      <c r="I8" s="555"/>
      <c r="J8" s="560">
        <f>IF('Personnel Worksheet 5 años'!G38=0,'Personnel Worksheet (1)'!G37,'Personnel Worksheet 5 años'!G38)</f>
        <v>0</v>
      </c>
      <c r="K8" s="560">
        <f>IF('Personnel Worksheet 5 años'!O38=0,'Personnel Worksheet (1)'!O37,'Personnel Worksheet 5 años'!O38)</f>
        <v>0</v>
      </c>
      <c r="L8" s="560"/>
      <c r="M8" s="560">
        <f>IF('Personnel Worksheet 5 años'!Z38=0,'Personnel Worksheet (1)'!Z37,'Personnel Worksheet 5 años'!Z38)</f>
        <v>0</v>
      </c>
      <c r="N8" s="560"/>
      <c r="O8" s="560"/>
      <c r="P8" s="560">
        <f>IF('Personnel Worksheet 5 años'!AA38=0,'Personnel Worksheet (1)'!AA37,'Personnel Worksheet 5 años'!AA38)</f>
        <v>0</v>
      </c>
    </row>
    <row r="9" spans="1:16" ht="15" customHeight="1">
      <c r="A9" s="607"/>
      <c r="B9" s="608"/>
      <c r="C9" s="559"/>
      <c r="D9" s="545"/>
      <c r="E9" s="552"/>
      <c r="F9" s="556"/>
      <c r="G9" s="557"/>
      <c r="H9" s="556"/>
      <c r="I9" s="557"/>
      <c r="J9" s="560"/>
      <c r="K9" s="560"/>
      <c r="L9" s="560"/>
      <c r="M9" s="560"/>
      <c r="N9" s="560"/>
      <c r="O9" s="560"/>
      <c r="P9" s="560"/>
    </row>
    <row r="10" spans="1:16" ht="30" customHeight="1">
      <c r="A10" s="603" t="str">
        <f>IF('Personnel Worksheet 5 años'!A39="",'Personnel Worksheet (1)'!A38,'Personnel Worksheet 5 años'!A39)</f>
        <v>30</v>
      </c>
      <c r="B10" s="604"/>
      <c r="C10" s="563">
        <f>IF('Personnel Worksheet 5 años'!B39="",'Personnel Worksheet (1)'!B38,'Personnel Worksheet 5 años'!B39)</f>
        <v>0</v>
      </c>
      <c r="D10" s="553"/>
      <c r="E10" s="340">
        <f>IF('Personnel Worksheet 5 años'!I39=" ",'Personnel Worksheet (1)'!I38,'Personnel Worksheet 5 años'!I39)</f>
        <v>0</v>
      </c>
      <c r="F10" s="564" t="str">
        <f>IF('Personnel Worksheet 5 años'!J39=" ",'Personnel Worksheet (1)'!J38,'Personnel Worksheet 5 años'!J39)</f>
        <v/>
      </c>
      <c r="G10" s="565"/>
      <c r="H10" s="564" t="str">
        <f>IF('Personnel Worksheet 5 años'!K39=" ",'Personnel Worksheet (1)'!K38,'Personnel Worksheet 5 años'!K39)</f>
        <v/>
      </c>
      <c r="I10" s="565"/>
      <c r="J10" s="354">
        <f>IF('Personnel Worksheet 5 años'!G39=0,'Personnel Worksheet (1)'!G38,'Personnel Worksheet 5 años'!G39)</f>
        <v>0</v>
      </c>
      <c r="K10" s="560">
        <f>IF('Personnel Worksheet 5 años'!O39=0,'Personnel Worksheet (1)'!O38,'Personnel Worksheet 5 años'!O39)</f>
        <v>0</v>
      </c>
      <c r="L10" s="560"/>
      <c r="M10" s="566">
        <f>IF('Personnel Worksheet 5 años'!Z39=0,'Personnel Worksheet (1)'!Z38,'Personnel Worksheet 5 años'!Z39)</f>
        <v>0</v>
      </c>
      <c r="N10" s="566"/>
      <c r="O10" s="566"/>
      <c r="P10" s="354">
        <f>IF('Personnel Worksheet 5 años'!AA39=0,'Personnel Worksheet (1)'!AA38,'Personnel Worksheet 5 años'!AA39)</f>
        <v>0</v>
      </c>
    </row>
    <row r="11" spans="1:16" ht="30" customHeight="1">
      <c r="A11" s="603" t="str">
        <f>IF('Personnel Worksheet 5 años'!A40="",'Personnel Worksheet (1)'!A39,'Personnel Worksheet 5 años'!A40)</f>
        <v>31</v>
      </c>
      <c r="B11" s="604"/>
      <c r="C11" s="563">
        <f>IF('Personnel Worksheet 5 años'!B40="",'Personnel Worksheet (1)'!B39,'Personnel Worksheet 5 años'!B40)</f>
        <v>0</v>
      </c>
      <c r="D11" s="553"/>
      <c r="E11" s="340">
        <f>IF('Personnel Worksheet 5 años'!I40=" ",'Personnel Worksheet (1)'!I39,'Personnel Worksheet 5 años'!I40)</f>
        <v>0</v>
      </c>
      <c r="F11" s="564" t="str">
        <f>IF('Personnel Worksheet 5 años'!J40=" ",'Personnel Worksheet (1)'!J39,'Personnel Worksheet 5 años'!J40)</f>
        <v/>
      </c>
      <c r="G11" s="565"/>
      <c r="H11" s="564" t="str">
        <f>IF('Personnel Worksheet 5 años'!K40=" ",'Personnel Worksheet (1)'!K39,'Personnel Worksheet 5 años'!K40)</f>
        <v/>
      </c>
      <c r="I11" s="565"/>
      <c r="J11" s="354">
        <f>IF('Personnel Worksheet 5 años'!G40=0,'Personnel Worksheet (1)'!G39,'Personnel Worksheet 5 años'!G40)</f>
        <v>0</v>
      </c>
      <c r="K11" s="560">
        <f>IF('Personnel Worksheet 5 años'!O40=0,'Personnel Worksheet (1)'!O39,'Personnel Worksheet 5 años'!O40)</f>
        <v>0</v>
      </c>
      <c r="L11" s="560"/>
      <c r="M11" s="566">
        <f>IF('Personnel Worksheet 5 años'!Z40=0,'Personnel Worksheet (1)'!Z39,'Personnel Worksheet 5 años'!Z40)</f>
        <v>0</v>
      </c>
      <c r="N11" s="566"/>
      <c r="O11" s="566"/>
      <c r="P11" s="354">
        <f>IF('Personnel Worksheet 5 años'!AA40=0,'Personnel Worksheet (1)'!AA39,'Personnel Worksheet 5 años'!AA40)</f>
        <v>0</v>
      </c>
    </row>
    <row r="12" spans="1:16" ht="30" customHeight="1">
      <c r="A12" s="603" t="str">
        <f>IF('Personnel Worksheet 5 años'!A41="",'Personnel Worksheet (1)'!A40,'Personnel Worksheet 5 años'!A41)</f>
        <v>32</v>
      </c>
      <c r="B12" s="604"/>
      <c r="C12" s="563">
        <f>IF('Personnel Worksheet 5 años'!B41="",'Personnel Worksheet (1)'!B40,'Personnel Worksheet 5 años'!B41)</f>
        <v>0</v>
      </c>
      <c r="D12" s="553"/>
      <c r="E12" s="340">
        <f>IF('Personnel Worksheet 5 años'!I41=" ",'Personnel Worksheet (1)'!I40,'Personnel Worksheet 5 años'!I41)</f>
        <v>0</v>
      </c>
      <c r="F12" s="564" t="str">
        <f>IF('Personnel Worksheet 5 años'!J41=" ",'Personnel Worksheet (1)'!J40,'Personnel Worksheet 5 años'!J41)</f>
        <v/>
      </c>
      <c r="G12" s="565"/>
      <c r="H12" s="564" t="str">
        <f>IF('Personnel Worksheet 5 años'!K41=" ",'Personnel Worksheet (1)'!K40,'Personnel Worksheet 5 años'!K41)</f>
        <v/>
      </c>
      <c r="I12" s="565"/>
      <c r="J12" s="354">
        <f>IF('Personnel Worksheet 5 años'!G41=0,'Personnel Worksheet (1)'!G40,'Personnel Worksheet 5 años'!G41)</f>
        <v>0</v>
      </c>
      <c r="K12" s="560">
        <f>IF('Personnel Worksheet 5 años'!O41=0,'Personnel Worksheet (1)'!O40,'Personnel Worksheet 5 años'!O41)</f>
        <v>0</v>
      </c>
      <c r="L12" s="560"/>
      <c r="M12" s="566">
        <f>IF('Personnel Worksheet 5 años'!Z41=0,'Personnel Worksheet (1)'!Z40,'Personnel Worksheet 5 años'!Z41)</f>
        <v>0</v>
      </c>
      <c r="N12" s="566"/>
      <c r="O12" s="566"/>
      <c r="P12" s="354">
        <f>IF('Personnel Worksheet 5 años'!AA41=0,'Personnel Worksheet (1)'!AA40,'Personnel Worksheet 5 años'!AA41)</f>
        <v>0</v>
      </c>
    </row>
    <row r="13" spans="1:16" ht="30" customHeight="1">
      <c r="A13" s="603" t="str">
        <f>IF('Personnel Worksheet 5 años'!A42="",'Personnel Worksheet (1)'!A41,'Personnel Worksheet 5 años'!A42)</f>
        <v>33</v>
      </c>
      <c r="B13" s="604"/>
      <c r="C13" s="563">
        <f>IF('Personnel Worksheet 5 años'!B42="",'Personnel Worksheet (1)'!B41,'Personnel Worksheet 5 años'!B42)</f>
        <v>0</v>
      </c>
      <c r="D13" s="553"/>
      <c r="E13" s="340">
        <f>IF('Personnel Worksheet 5 años'!I42=" ",'Personnel Worksheet (1)'!I41,'Personnel Worksheet 5 años'!I42)</f>
        <v>0</v>
      </c>
      <c r="F13" s="564" t="str">
        <f>IF('Personnel Worksheet 5 años'!J42=" ",'Personnel Worksheet (1)'!J41,'Personnel Worksheet 5 años'!J42)</f>
        <v/>
      </c>
      <c r="G13" s="565"/>
      <c r="H13" s="564" t="str">
        <f>IF('Personnel Worksheet 5 años'!K42=" ",'Personnel Worksheet (1)'!K41,'Personnel Worksheet 5 años'!K42)</f>
        <v/>
      </c>
      <c r="I13" s="565"/>
      <c r="J13" s="354">
        <f>IF('Personnel Worksheet 5 años'!G42=0,'Personnel Worksheet (1)'!G41,'Personnel Worksheet 5 años'!G42)</f>
        <v>0</v>
      </c>
      <c r="K13" s="560">
        <f>IF('Personnel Worksheet 5 años'!O42=0,'Personnel Worksheet (1)'!O41,'Personnel Worksheet 5 años'!O42)</f>
        <v>0</v>
      </c>
      <c r="L13" s="560"/>
      <c r="M13" s="566">
        <f>IF('Personnel Worksheet 5 años'!Z42=0,'Personnel Worksheet (1)'!Z41,'Personnel Worksheet 5 años'!Z42)</f>
        <v>0</v>
      </c>
      <c r="N13" s="566"/>
      <c r="O13" s="566"/>
      <c r="P13" s="354">
        <f>IF('Personnel Worksheet 5 años'!AA42=0,'Personnel Worksheet (1)'!AA41,'Personnel Worksheet 5 años'!AA42)</f>
        <v>0</v>
      </c>
    </row>
    <row r="14" spans="1:16" ht="30" customHeight="1">
      <c r="A14" s="603" t="str">
        <f>IF('Personnel Worksheet 5 años'!A43="",'Personnel Worksheet (1)'!A42,'Personnel Worksheet 5 años'!A43)</f>
        <v>34</v>
      </c>
      <c r="B14" s="604"/>
      <c r="C14" s="563">
        <f>IF('Personnel Worksheet 5 años'!B43="",'Personnel Worksheet (1)'!B42,'Personnel Worksheet 5 años'!B43)</f>
        <v>0</v>
      </c>
      <c r="D14" s="553"/>
      <c r="E14" s="340">
        <f>IF('Personnel Worksheet 5 años'!I43=" ",'Personnel Worksheet (1)'!I42,'Personnel Worksheet 5 años'!I43)</f>
        <v>0</v>
      </c>
      <c r="F14" s="564" t="str">
        <f>IF('Personnel Worksheet 5 años'!J43=" ",'Personnel Worksheet (1)'!J42,'Personnel Worksheet 5 años'!J43)</f>
        <v/>
      </c>
      <c r="G14" s="565"/>
      <c r="H14" s="564" t="str">
        <f>IF('Personnel Worksheet 5 años'!K43=" ",'Personnel Worksheet (1)'!K42,'Personnel Worksheet 5 años'!K43)</f>
        <v/>
      </c>
      <c r="I14" s="565"/>
      <c r="J14" s="354">
        <f>IF('Personnel Worksheet 5 años'!G43=0,'Personnel Worksheet (1)'!G42,'Personnel Worksheet 5 años'!G43)</f>
        <v>0</v>
      </c>
      <c r="K14" s="560">
        <f>IF('Personnel Worksheet 5 años'!O43=0,'Personnel Worksheet (1)'!O42,'Personnel Worksheet 5 años'!O43)</f>
        <v>0</v>
      </c>
      <c r="L14" s="560"/>
      <c r="M14" s="566">
        <f>IF('Personnel Worksheet 5 años'!Z43=0,'Personnel Worksheet (1)'!Z42,'Personnel Worksheet 5 años'!Z43)</f>
        <v>0</v>
      </c>
      <c r="N14" s="566"/>
      <c r="O14" s="566"/>
      <c r="P14" s="354">
        <f>IF('Personnel Worksheet 5 años'!AA43=0,'Personnel Worksheet (1)'!AA42,'Personnel Worksheet 5 años'!AA43)</f>
        <v>0</v>
      </c>
    </row>
    <row r="15" spans="1:16" ht="30" customHeight="1" thickBot="1">
      <c r="A15" s="605" t="str">
        <f>IF('Personnel Worksheet 5 años'!A44="",'Personnel Worksheet (1)'!A43,'Personnel Worksheet 5 años'!A44)</f>
        <v>35</v>
      </c>
      <c r="B15" s="606"/>
      <c r="C15" s="543">
        <f>IF('Personnel Worksheet 5 años'!B44="",'Personnel Worksheet (1)'!B43,'Personnel Worksheet 5 años'!B44)</f>
        <v>0</v>
      </c>
      <c r="D15" s="546"/>
      <c r="E15" s="353">
        <f>IF('Personnel Worksheet 5 años'!I44=" ",'Personnel Worksheet (1)'!I43,'Personnel Worksheet 5 años'!I44)</f>
        <v>0</v>
      </c>
      <c r="F15" s="554" t="str">
        <f>IF('Personnel Worksheet 5 años'!J44=" ",'Personnel Worksheet (1)'!J43,'Personnel Worksheet 5 años'!J44)</f>
        <v/>
      </c>
      <c r="G15" s="555"/>
      <c r="H15" s="554" t="str">
        <f>IF('Personnel Worksheet 5 años'!K44=" ",'Personnel Worksheet (1)'!K43,'Personnel Worksheet 5 años'!K44)</f>
        <v/>
      </c>
      <c r="I15" s="555"/>
      <c r="J15" s="355">
        <f>IF('Personnel Worksheet 5 años'!G44=0,'Personnel Worksheet (1)'!G43,'Personnel Worksheet 5 años'!G44)</f>
        <v>0</v>
      </c>
      <c r="K15" s="560">
        <f>IF('Personnel Worksheet 5 años'!O44=0,'Personnel Worksheet (1)'!O43,'Personnel Worksheet 5 años'!O44)</f>
        <v>0</v>
      </c>
      <c r="L15" s="560"/>
      <c r="M15" s="566">
        <f>IF('Personnel Worksheet 5 años'!Z44=0,'Personnel Worksheet (1)'!Z43,'Personnel Worksheet 5 años'!Z44)</f>
        <v>0</v>
      </c>
      <c r="N15" s="566"/>
      <c r="O15" s="566"/>
      <c r="P15" s="362">
        <f>IF('Personnel Worksheet 5 años'!AA44=0,'Personnel Worksheet (1)'!AA43,'Personnel Worksheet 5 años'!AA44)</f>
        <v>0</v>
      </c>
    </row>
    <row r="16" spans="1:16" ht="30" customHeight="1" thickBot="1">
      <c r="A16" s="568" t="s">
        <v>243</v>
      </c>
      <c r="B16" s="569"/>
      <c r="C16" s="569"/>
      <c r="D16" s="569"/>
      <c r="E16" s="569"/>
      <c r="F16" s="569"/>
      <c r="G16" s="569"/>
      <c r="H16" s="569"/>
      <c r="I16" s="569"/>
      <c r="J16" s="570"/>
      <c r="K16" s="524">
        <f>SUM(K8:L15)</f>
        <v>0</v>
      </c>
      <c r="L16" s="525"/>
      <c r="M16" s="526">
        <f>SUM(M8:O15)</f>
        <v>0</v>
      </c>
      <c r="N16" s="526"/>
      <c r="O16" s="526"/>
      <c r="P16" s="365">
        <f>SUM(P8:P15)</f>
        <v>0</v>
      </c>
    </row>
    <row r="17" spans="1:16">
      <c r="A17" s="577" t="s">
        <v>143</v>
      </c>
      <c r="B17" s="577"/>
      <c r="C17" s="577"/>
      <c r="D17" s="577"/>
      <c r="E17" s="577"/>
      <c r="F17" s="577"/>
      <c r="G17" s="577"/>
      <c r="H17" s="577"/>
      <c r="I17" s="577"/>
      <c r="J17" s="577"/>
      <c r="K17" s="577"/>
      <c r="L17" s="577"/>
      <c r="M17" s="577"/>
      <c r="N17" s="577"/>
      <c r="O17" s="578"/>
      <c r="P17" s="579">
        <f>'Detailed Budget Worksheet'!$G$13</f>
        <v>0</v>
      </c>
    </row>
    <row r="18" spans="1:16">
      <c r="A18" s="575"/>
      <c r="B18" s="575"/>
      <c r="C18" s="575"/>
      <c r="D18" s="575"/>
      <c r="E18" s="575"/>
      <c r="F18" s="575"/>
      <c r="G18" s="575"/>
      <c r="H18" s="575"/>
      <c r="I18" s="575"/>
      <c r="J18" s="575"/>
      <c r="K18" s="575"/>
      <c r="L18" s="575"/>
      <c r="M18" s="575"/>
      <c r="N18" s="575"/>
      <c r="O18" s="576"/>
      <c r="P18" s="580"/>
    </row>
    <row r="19" spans="1:16">
      <c r="A19" s="573" t="s">
        <v>244</v>
      </c>
      <c r="B19" s="573"/>
      <c r="C19" s="573"/>
      <c r="D19" s="573"/>
      <c r="E19" s="573"/>
      <c r="F19" s="573"/>
      <c r="G19" s="573"/>
      <c r="H19" s="573"/>
      <c r="I19" s="573"/>
      <c r="J19" s="573"/>
      <c r="K19" s="573"/>
      <c r="L19" s="573"/>
      <c r="M19" s="573"/>
      <c r="N19" s="573"/>
      <c r="O19" s="574"/>
      <c r="P19" s="571">
        <f>'Detailed Budget Worksheet'!$G$21</f>
        <v>0</v>
      </c>
    </row>
    <row r="20" spans="1:16" ht="36.75" customHeight="1">
      <c r="A20" s="575"/>
      <c r="B20" s="575"/>
      <c r="C20" s="575"/>
      <c r="D20" s="575"/>
      <c r="E20" s="575"/>
      <c r="F20" s="575"/>
      <c r="G20" s="575"/>
      <c r="H20" s="575"/>
      <c r="I20" s="575"/>
      <c r="J20" s="575"/>
      <c r="K20" s="575"/>
      <c r="L20" s="575"/>
      <c r="M20" s="575"/>
      <c r="N20" s="575"/>
      <c r="O20" s="576"/>
      <c r="P20" s="572"/>
    </row>
    <row r="21" spans="1:16">
      <c r="A21" s="573" t="s">
        <v>245</v>
      </c>
      <c r="B21" s="573"/>
      <c r="C21" s="573"/>
      <c r="D21" s="573"/>
      <c r="E21" s="573"/>
      <c r="F21" s="573"/>
      <c r="G21" s="573"/>
      <c r="H21" s="573"/>
      <c r="I21" s="573"/>
      <c r="J21" s="573"/>
      <c r="K21" s="573"/>
      <c r="L21" s="573"/>
      <c r="M21" s="573"/>
      <c r="N21" s="573"/>
      <c r="O21" s="574"/>
      <c r="P21" s="571">
        <f>'Detailed Budget Worksheet'!$G$35</f>
        <v>0</v>
      </c>
    </row>
    <row r="22" spans="1:16" ht="38.1" customHeight="1">
      <c r="A22" s="575"/>
      <c r="B22" s="575"/>
      <c r="C22" s="575"/>
      <c r="D22" s="575"/>
      <c r="E22" s="575"/>
      <c r="F22" s="575"/>
      <c r="G22" s="575"/>
      <c r="H22" s="575"/>
      <c r="I22" s="575"/>
      <c r="J22" s="575"/>
      <c r="K22" s="575"/>
      <c r="L22" s="575"/>
      <c r="M22" s="575"/>
      <c r="N22" s="575"/>
      <c r="O22" s="576"/>
      <c r="P22" s="572"/>
    </row>
    <row r="23" spans="1:16">
      <c r="A23" s="573" t="s">
        <v>157</v>
      </c>
      <c r="B23" s="573"/>
      <c r="C23" s="573"/>
      <c r="D23" s="573"/>
      <c r="E23" s="573"/>
      <c r="F23" s="573"/>
      <c r="G23" s="573"/>
      <c r="H23" s="573"/>
      <c r="I23" s="573"/>
      <c r="J23" s="573"/>
      <c r="K23" s="573"/>
      <c r="L23" s="573"/>
      <c r="M23" s="573"/>
      <c r="N23" s="573"/>
      <c r="O23" s="574"/>
      <c r="P23" s="581">
        <f>'Detailed Budget Worksheet'!$G$46</f>
        <v>0</v>
      </c>
    </row>
    <row r="24" spans="1:16">
      <c r="A24" s="575" t="s">
        <v>262</v>
      </c>
      <c r="B24" s="575"/>
      <c r="C24" s="575"/>
      <c r="D24" s="575"/>
      <c r="E24" s="575"/>
      <c r="F24" s="575"/>
      <c r="G24" s="575"/>
      <c r="H24" s="575"/>
      <c r="I24" s="575"/>
      <c r="J24" s="575"/>
      <c r="K24" s="575"/>
      <c r="L24" s="575"/>
      <c r="M24" s="575"/>
      <c r="N24" s="575"/>
      <c r="O24" s="576"/>
      <c r="P24" s="580"/>
    </row>
    <row r="25" spans="1:16" ht="16.5" customHeight="1">
      <c r="A25" s="574" t="s">
        <v>161</v>
      </c>
      <c r="B25" s="583" t="s">
        <v>246</v>
      </c>
      <c r="C25" s="584"/>
      <c r="D25" s="619" t="s">
        <v>262</v>
      </c>
      <c r="E25" s="619"/>
      <c r="F25" s="619"/>
      <c r="G25" s="619"/>
      <c r="H25" s="619"/>
      <c r="I25" s="619"/>
      <c r="J25" s="619"/>
      <c r="K25" s="619"/>
      <c r="L25" s="619"/>
      <c r="M25" s="619"/>
      <c r="N25" s="619"/>
      <c r="O25" s="620"/>
      <c r="P25" s="354">
        <f>'Detailed Budget Worksheet'!$G$54</f>
        <v>0</v>
      </c>
    </row>
    <row r="26" spans="1:16" ht="16.5" customHeight="1">
      <c r="A26" s="582"/>
      <c r="B26" s="583" t="s">
        <v>247</v>
      </c>
      <c r="C26" s="584"/>
      <c r="D26" s="619" t="s">
        <v>262</v>
      </c>
      <c r="E26" s="619"/>
      <c r="F26" s="619"/>
      <c r="G26" s="619"/>
      <c r="H26" s="619"/>
      <c r="I26" s="619"/>
      <c r="J26" s="619"/>
      <c r="K26" s="619"/>
      <c r="L26" s="619"/>
      <c r="M26" s="619"/>
      <c r="N26" s="619"/>
      <c r="O26" s="620"/>
      <c r="P26" s="354">
        <f>'Detailed Budget Worksheet'!$G$58</f>
        <v>0</v>
      </c>
    </row>
    <row r="27" spans="1:16">
      <c r="A27" s="573" t="s">
        <v>248</v>
      </c>
      <c r="B27" s="573"/>
      <c r="C27" s="573"/>
      <c r="D27" s="573"/>
      <c r="E27" s="573"/>
      <c r="F27" s="573"/>
      <c r="G27" s="573"/>
      <c r="H27" s="573"/>
      <c r="I27" s="573"/>
      <c r="J27" s="573"/>
      <c r="K27" s="573"/>
      <c r="L27" s="573"/>
      <c r="M27" s="573"/>
      <c r="N27" s="573"/>
      <c r="O27" s="574"/>
      <c r="P27" s="581">
        <f>'Detailed Budget Worksheet'!$G$65</f>
        <v>0</v>
      </c>
    </row>
    <row r="28" spans="1:16">
      <c r="A28" s="630"/>
      <c r="B28" s="630"/>
      <c r="C28" s="630"/>
      <c r="D28" s="630"/>
      <c r="E28" s="630"/>
      <c r="F28" s="630"/>
      <c r="G28" s="630"/>
      <c r="H28" s="630"/>
      <c r="I28" s="630"/>
      <c r="J28" s="630"/>
      <c r="K28" s="630"/>
      <c r="L28" s="630"/>
      <c r="M28" s="630"/>
      <c r="N28" s="630"/>
      <c r="O28" s="631"/>
      <c r="P28" s="580"/>
    </row>
    <row r="29" spans="1:16">
      <c r="A29" s="577" t="s">
        <v>249</v>
      </c>
      <c r="B29" s="577"/>
      <c r="C29" s="577"/>
      <c r="D29" s="577"/>
      <c r="E29" s="577"/>
      <c r="F29" s="577"/>
      <c r="G29" s="577"/>
      <c r="H29" s="577"/>
      <c r="I29" s="577"/>
      <c r="J29" s="577"/>
      <c r="K29" s="577"/>
      <c r="L29" s="577"/>
      <c r="M29" s="577"/>
      <c r="N29" s="577"/>
      <c r="O29" s="578"/>
      <c r="P29" s="632">
        <f>'Detailed Budget Worksheet'!$G$110</f>
        <v>0</v>
      </c>
    </row>
    <row r="30" spans="1:16" ht="38.1" customHeight="1">
      <c r="A30" s="575"/>
      <c r="B30" s="575"/>
      <c r="C30" s="575"/>
      <c r="D30" s="575"/>
      <c r="E30" s="575"/>
      <c r="F30" s="575"/>
      <c r="G30" s="575"/>
      <c r="H30" s="575"/>
      <c r="I30" s="633"/>
      <c r="J30" s="633"/>
      <c r="K30" s="633"/>
      <c r="L30" s="633"/>
      <c r="M30" s="633"/>
      <c r="N30" s="633"/>
      <c r="O30" s="576"/>
      <c r="P30" s="572"/>
    </row>
    <row r="31" spans="1:16" ht="18" customHeight="1" thickBot="1">
      <c r="A31" s="587" t="s">
        <v>250</v>
      </c>
      <c r="B31" s="587"/>
      <c r="C31" s="587"/>
      <c r="D31" s="587"/>
      <c r="E31" s="587"/>
      <c r="F31" s="587"/>
      <c r="G31" s="587"/>
      <c r="H31" s="587"/>
      <c r="I31" s="589" t="s">
        <v>179</v>
      </c>
      <c r="J31" s="590"/>
      <c r="K31" s="590"/>
      <c r="L31" s="590"/>
      <c r="M31" s="590"/>
      <c r="N31" s="590"/>
      <c r="O31" s="371"/>
      <c r="P31" s="370">
        <f>'Detailed Budget Worksheet'!$G$118</f>
        <v>0</v>
      </c>
    </row>
    <row r="32" spans="1:16" ht="24" customHeight="1" thickBot="1">
      <c r="A32" s="594" t="s">
        <v>251</v>
      </c>
      <c r="B32" s="594"/>
      <c r="C32" s="594"/>
      <c r="D32" s="594"/>
      <c r="E32" s="594"/>
      <c r="F32" s="594"/>
      <c r="G32" s="594"/>
      <c r="H32" s="594"/>
      <c r="I32" s="637"/>
      <c r="J32" s="637"/>
      <c r="K32" s="637"/>
      <c r="L32" s="637"/>
      <c r="M32" s="637"/>
      <c r="N32" s="638"/>
      <c r="O32" s="292"/>
      <c r="P32" s="372">
        <f>'Detailed Budget Worksheet'!$G$121</f>
        <v>0</v>
      </c>
    </row>
    <row r="33" spans="1:16" ht="16.5" customHeight="1" thickBot="1">
      <c r="A33" s="639" t="s">
        <v>250</v>
      </c>
      <c r="B33" s="639"/>
      <c r="C33" s="639"/>
      <c r="D33" s="639"/>
      <c r="E33" s="639"/>
      <c r="F33" s="639"/>
      <c r="G33" s="639"/>
      <c r="H33" s="640"/>
      <c r="I33" s="641" t="s">
        <v>252</v>
      </c>
      <c r="J33" s="642"/>
      <c r="K33" s="642"/>
      <c r="L33" s="642"/>
      <c r="M33" s="642"/>
      <c r="N33" s="643"/>
      <c r="O33" s="293"/>
      <c r="P33" s="359">
        <f>'Detailed Budget Worksheet'!$G$119</f>
        <v>0</v>
      </c>
    </row>
    <row r="34" spans="1:16" ht="23.25" customHeight="1" thickBot="1">
      <c r="A34" s="634" t="s">
        <v>253</v>
      </c>
      <c r="B34" s="635"/>
      <c r="C34" s="635"/>
      <c r="D34" s="635"/>
      <c r="E34" s="635"/>
      <c r="F34" s="635"/>
      <c r="G34" s="635"/>
      <c r="H34" s="635"/>
      <c r="I34" s="635"/>
      <c r="J34" s="635"/>
      <c r="K34" s="635"/>
      <c r="L34" s="635"/>
      <c r="M34" s="635"/>
      <c r="N34" s="636"/>
      <c r="O34" s="292"/>
      <c r="P34" s="372">
        <f>'Detailed Budget Worksheet'!$G$122</f>
        <v>0</v>
      </c>
    </row>
    <row r="35" spans="1:16">
      <c r="A35" s="499" t="s">
        <v>263</v>
      </c>
      <c r="B35" s="499"/>
      <c r="C35" s="499"/>
      <c r="D35" s="499"/>
      <c r="E35" s="499"/>
      <c r="F35" s="379"/>
      <c r="J35" s="1"/>
      <c r="M35" s="1" t="s">
        <v>258</v>
      </c>
      <c r="N35" s="1" t="s">
        <v>255</v>
      </c>
    </row>
    <row r="36" spans="1:16">
      <c r="M36" s="294" t="s">
        <v>261</v>
      </c>
      <c r="N36" s="294" t="s">
        <v>256</v>
      </c>
    </row>
  </sheetData>
  <sheetProtection password="CF7A" sheet="1" selectLockedCells="1"/>
  <mergeCells count="100">
    <mergeCell ref="A34:N34"/>
    <mergeCell ref="A31:H31"/>
    <mergeCell ref="I31:N31"/>
    <mergeCell ref="A32:N32"/>
    <mergeCell ref="A33:H33"/>
    <mergeCell ref="I33:N33"/>
    <mergeCell ref="A27:O27"/>
    <mergeCell ref="P27:P28"/>
    <mergeCell ref="A28:O28"/>
    <mergeCell ref="A29:O29"/>
    <mergeCell ref="P29:P30"/>
    <mergeCell ref="A30:O30"/>
    <mergeCell ref="A25:A26"/>
    <mergeCell ref="B25:C25"/>
    <mergeCell ref="D25:O25"/>
    <mergeCell ref="B26:C26"/>
    <mergeCell ref="D26:O26"/>
    <mergeCell ref="A21:O21"/>
    <mergeCell ref="P21:P22"/>
    <mergeCell ref="A22:O22"/>
    <mergeCell ref="A23:O23"/>
    <mergeCell ref="P23:P24"/>
    <mergeCell ref="A24:O24"/>
    <mergeCell ref="P17:P18"/>
    <mergeCell ref="A18:O18"/>
    <mergeCell ref="A19:O19"/>
    <mergeCell ref="P19:P20"/>
    <mergeCell ref="A20:O20"/>
    <mergeCell ref="M15:O15"/>
    <mergeCell ref="A16:J16"/>
    <mergeCell ref="K16:L16"/>
    <mergeCell ref="M16:O16"/>
    <mergeCell ref="A17:O17"/>
    <mergeCell ref="A15:B15"/>
    <mergeCell ref="C15:D15"/>
    <mergeCell ref="F15:G15"/>
    <mergeCell ref="H15:I15"/>
    <mergeCell ref="K15:L15"/>
    <mergeCell ref="M13:O13"/>
    <mergeCell ref="A14:B14"/>
    <mergeCell ref="C14:D14"/>
    <mergeCell ref="F14:G14"/>
    <mergeCell ref="H14:I14"/>
    <mergeCell ref="K14:L14"/>
    <mergeCell ref="M14:O14"/>
    <mergeCell ref="A13:B13"/>
    <mergeCell ref="C13:D13"/>
    <mergeCell ref="F13:G13"/>
    <mergeCell ref="H13:I13"/>
    <mergeCell ref="K13:L13"/>
    <mergeCell ref="M11:O11"/>
    <mergeCell ref="A12:B12"/>
    <mergeCell ref="C12:D12"/>
    <mergeCell ref="F12:G12"/>
    <mergeCell ref="H12:I12"/>
    <mergeCell ref="K12:L12"/>
    <mergeCell ref="M12:O12"/>
    <mergeCell ref="A11:B11"/>
    <mergeCell ref="C11:D11"/>
    <mergeCell ref="F11:G11"/>
    <mergeCell ref="H11:I11"/>
    <mergeCell ref="K11:L11"/>
    <mergeCell ref="P8:P9"/>
    <mergeCell ref="A10:B10"/>
    <mergeCell ref="C10:D10"/>
    <mergeCell ref="F10:G10"/>
    <mergeCell ref="H10:I10"/>
    <mergeCell ref="K10:L10"/>
    <mergeCell ref="M10:O10"/>
    <mergeCell ref="A8:B9"/>
    <mergeCell ref="C8:D9"/>
    <mergeCell ref="E8:E9"/>
    <mergeCell ref="F8:G9"/>
    <mergeCell ref="H8:I9"/>
    <mergeCell ref="J8:J9"/>
    <mergeCell ref="K8:L9"/>
    <mergeCell ref="M8:O9"/>
    <mergeCell ref="P6:P7"/>
    <mergeCell ref="C7:D7"/>
    <mergeCell ref="F7:G7"/>
    <mergeCell ref="H7:I7"/>
    <mergeCell ref="K7:L7"/>
    <mergeCell ref="K6:L6"/>
    <mergeCell ref="M6:O6"/>
    <mergeCell ref="A35:E35"/>
    <mergeCell ref="A1:F1"/>
    <mergeCell ref="H1:P1"/>
    <mergeCell ref="A2:P2"/>
    <mergeCell ref="A3:K3"/>
    <mergeCell ref="L3:M3"/>
    <mergeCell ref="A4:K4"/>
    <mergeCell ref="L4:M4"/>
    <mergeCell ref="A5:D5"/>
    <mergeCell ref="E5:I5"/>
    <mergeCell ref="K5:P5"/>
    <mergeCell ref="M7:O7"/>
    <mergeCell ref="A6:B7"/>
    <mergeCell ref="C6:D6"/>
    <mergeCell ref="F6:G6"/>
    <mergeCell ref="H6:I6"/>
  </mergeCells>
  <pageMargins left="0.47" right="0.34" top="0.43" bottom="0.72" header="0.23" footer="0.5"/>
  <pageSetup orientation="portrait" horizontalDpi="300" verticalDpi="300"/>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139" zoomScaleNormal="139" zoomScalePageLayoutView="139" workbookViewId="0">
      <selection activeCell="F1" sqref="F1:H1"/>
    </sheetView>
  </sheetViews>
  <sheetFormatPr defaultColWidth="11.42578125" defaultRowHeight="12.75"/>
  <cols>
    <col min="1" max="1" width="11" style="311" customWidth="1"/>
    <col min="2" max="2" width="0.140625" style="311" customWidth="1"/>
    <col min="3" max="3" width="9.28515625" style="311" customWidth="1"/>
    <col min="4" max="5" width="14.28515625" style="311" customWidth="1"/>
    <col min="6" max="6" width="14.140625" style="311" customWidth="1"/>
    <col min="7" max="8" width="14.28515625" style="311" customWidth="1"/>
    <col min="9" max="15" width="11.42578125" style="311" customWidth="1"/>
    <col min="16" max="16384" width="11.42578125" style="311"/>
  </cols>
  <sheetData>
    <row r="1" spans="1:15">
      <c r="A1" s="649" t="s">
        <v>222</v>
      </c>
      <c r="B1" s="649"/>
      <c r="C1" s="649"/>
      <c r="D1" s="649"/>
      <c r="E1" s="649"/>
      <c r="F1" s="650"/>
      <c r="G1" s="650"/>
      <c r="H1" s="650"/>
      <c r="I1" s="314"/>
      <c r="J1"/>
      <c r="K1" s="416"/>
      <c r="L1" s="416"/>
      <c r="M1" s="416"/>
      <c r="N1" s="416"/>
      <c r="O1" s="416"/>
    </row>
    <row r="2" spans="1:15" s="315" customFormat="1" ht="3.75" customHeight="1" thickBot="1">
      <c r="A2" s="644"/>
      <c r="B2" s="644"/>
      <c r="C2" s="644"/>
      <c r="D2" s="644"/>
      <c r="E2" s="644"/>
      <c r="F2" s="644"/>
      <c r="G2" s="644"/>
      <c r="H2" s="644"/>
      <c r="I2" s="416"/>
      <c r="J2"/>
      <c r="K2" s="416"/>
      <c r="L2" s="416"/>
      <c r="M2" s="416"/>
      <c r="N2" s="416"/>
      <c r="O2" s="416"/>
    </row>
    <row r="3" spans="1:15" ht="18" customHeight="1">
      <c r="A3" s="316" t="s">
        <v>264</v>
      </c>
      <c r="B3" s="316"/>
      <c r="C3" s="417"/>
      <c r="D3" s="417"/>
      <c r="E3" s="417"/>
      <c r="F3" s="417"/>
      <c r="G3" s="417"/>
      <c r="H3" s="417"/>
      <c r="I3" s="416"/>
      <c r="J3" s="418"/>
      <c r="K3" s="416"/>
      <c r="L3" s="416"/>
      <c r="M3" s="416"/>
      <c r="N3" s="416"/>
      <c r="O3" s="416"/>
    </row>
    <row r="4" spans="1:15" s="317" customFormat="1" ht="18" customHeight="1">
      <c r="A4" s="318" t="s">
        <v>226</v>
      </c>
      <c r="B4" s="318"/>
      <c r="C4" s="419"/>
      <c r="D4" s="419"/>
      <c r="E4" s="419"/>
      <c r="F4" s="419"/>
      <c r="G4" s="419"/>
      <c r="H4" s="419"/>
      <c r="I4" s="418"/>
      <c r="J4" s="418"/>
      <c r="K4" s="418"/>
      <c r="L4" s="418"/>
      <c r="M4" s="418"/>
      <c r="N4" s="418"/>
      <c r="O4" s="418"/>
    </row>
    <row r="5" spans="1:15" ht="23.25" customHeight="1">
      <c r="A5" s="420" t="s">
        <v>265</v>
      </c>
      <c r="B5" s="420"/>
      <c r="C5" s="420"/>
      <c r="D5" s="421" t="s">
        <v>266</v>
      </c>
      <c r="E5" s="422" t="s">
        <v>267</v>
      </c>
      <c r="F5" s="423"/>
      <c r="G5" s="423"/>
      <c r="H5" s="424"/>
      <c r="I5" s="416"/>
      <c r="J5" s="416"/>
      <c r="K5" s="416"/>
      <c r="L5" s="416"/>
      <c r="M5" s="416"/>
      <c r="N5" s="416"/>
      <c r="O5" s="416"/>
    </row>
    <row r="6" spans="1:15" ht="10.5" customHeight="1">
      <c r="A6" s="425" t="s">
        <v>268</v>
      </c>
      <c r="B6" s="425"/>
      <c r="C6" s="425"/>
      <c r="D6" s="319" t="s">
        <v>269</v>
      </c>
      <c r="E6" s="426" t="s">
        <v>270</v>
      </c>
      <c r="F6" s="426" t="s">
        <v>271</v>
      </c>
      <c r="G6" s="427" t="s">
        <v>272</v>
      </c>
      <c r="H6" s="428" t="s">
        <v>273</v>
      </c>
      <c r="I6" s="416"/>
      <c r="J6" s="416"/>
      <c r="K6" s="416"/>
      <c r="L6" s="416"/>
      <c r="M6" s="416"/>
      <c r="N6" s="416"/>
      <c r="O6" s="416"/>
    </row>
    <row r="7" spans="1:15" ht="30.75" customHeight="1">
      <c r="A7" s="658" t="s">
        <v>274</v>
      </c>
      <c r="B7" s="658"/>
      <c r="C7" s="659"/>
      <c r="D7" s="392">
        <f>'Detailed Budget Worksheet'!G7</f>
        <v>0</v>
      </c>
      <c r="E7" s="393">
        <f>'Detailed Budget Worksheet'!I7</f>
        <v>0</v>
      </c>
      <c r="F7" s="393">
        <f>'Detailed Budget Worksheet'!K7</f>
        <v>0</v>
      </c>
      <c r="G7" s="393">
        <f>'Detailed Budget Worksheet'!M7</f>
        <v>0</v>
      </c>
      <c r="H7" s="182">
        <f>'Detailed Budget Worksheet'!O7</f>
        <v>0</v>
      </c>
      <c r="I7"/>
      <c r="J7" s="416"/>
      <c r="K7" s="416"/>
      <c r="L7" s="416"/>
      <c r="M7" s="416"/>
      <c r="N7" s="416"/>
      <c r="O7" s="416"/>
    </row>
    <row r="8" spans="1:15" s="321" customFormat="1" ht="30" customHeight="1">
      <c r="A8" s="429" t="s">
        <v>143</v>
      </c>
      <c r="B8" s="429"/>
      <c r="C8" s="430"/>
      <c r="D8" s="91">
        <f>'Detailed Budget Worksheet'!$G$13</f>
        <v>0</v>
      </c>
      <c r="E8" s="91">
        <f>'Detailed Budget Worksheet'!$I$13</f>
        <v>0</v>
      </c>
      <c r="F8" s="91">
        <f>'Detailed Budget Worksheet'!$K$13</f>
        <v>0</v>
      </c>
      <c r="G8" s="91">
        <f>'Detailed Budget Worksheet'!$M$13</f>
        <v>0</v>
      </c>
      <c r="H8" s="176">
        <f>'Detailed Budget Worksheet'!$O$13</f>
        <v>0</v>
      </c>
      <c r="I8" s="431"/>
      <c r="J8" s="431"/>
      <c r="K8" s="431"/>
      <c r="L8" s="431"/>
      <c r="M8" s="431"/>
      <c r="N8" s="431"/>
      <c r="O8" s="431"/>
    </row>
    <row r="9" spans="1:15" s="321" customFormat="1" ht="30" customHeight="1">
      <c r="A9" s="429" t="s">
        <v>275</v>
      </c>
      <c r="B9" s="429"/>
      <c r="C9" s="430"/>
      <c r="D9" s="91">
        <f>'Detailed Budget Worksheet'!$G$21</f>
        <v>0</v>
      </c>
      <c r="E9" s="91">
        <f>'Detailed Budget Worksheet'!$I$21</f>
        <v>0</v>
      </c>
      <c r="F9" s="91">
        <f>'Detailed Budget Worksheet'!$K$21</f>
        <v>0</v>
      </c>
      <c r="G9" s="91">
        <f>'Detailed Budget Worksheet'!$M$21</f>
        <v>0</v>
      </c>
      <c r="H9" s="176">
        <f>'Detailed Budget Worksheet'!$O$21</f>
        <v>0</v>
      </c>
      <c r="I9" s="431"/>
      <c r="J9" s="431"/>
      <c r="K9" s="431"/>
      <c r="L9" s="431"/>
      <c r="M9" s="431"/>
      <c r="N9" s="431"/>
      <c r="O9" s="431"/>
    </row>
    <row r="10" spans="1:15" s="321" customFormat="1" ht="30" customHeight="1">
      <c r="A10" s="429" t="s">
        <v>276</v>
      </c>
      <c r="B10" s="429"/>
      <c r="C10" s="430"/>
      <c r="D10" s="91">
        <f>'Detailed Budget Worksheet'!$G$35</f>
        <v>0</v>
      </c>
      <c r="E10" s="91">
        <f>'Detailed Budget Worksheet'!$I$35</f>
        <v>0</v>
      </c>
      <c r="F10" s="91">
        <f>'Detailed Budget Worksheet'!$K$35</f>
        <v>0</v>
      </c>
      <c r="G10" s="91">
        <f>'Detailed Budget Worksheet'!$M$35</f>
        <v>0</v>
      </c>
      <c r="H10" s="176">
        <f>'Detailed Budget Worksheet'!$O$35</f>
        <v>0</v>
      </c>
      <c r="I10" s="431"/>
      <c r="J10" s="431"/>
      <c r="K10" s="431"/>
      <c r="L10" s="431"/>
      <c r="M10" s="431"/>
      <c r="N10" s="431"/>
      <c r="O10" s="431"/>
    </row>
    <row r="11" spans="1:15" s="321" customFormat="1" ht="30" customHeight="1">
      <c r="A11" s="429" t="s">
        <v>157</v>
      </c>
      <c r="B11" s="429"/>
      <c r="C11" s="430"/>
      <c r="D11" s="91">
        <f>'Detailed Budget Worksheet'!$G$46</f>
        <v>0</v>
      </c>
      <c r="E11" s="91">
        <f>'Detailed Budget Worksheet'!$I$46</f>
        <v>0</v>
      </c>
      <c r="F11" s="91">
        <f>'Detailed Budget Worksheet'!$K$46</f>
        <v>0</v>
      </c>
      <c r="G11" s="91">
        <f>'Detailed Budget Worksheet'!$M$46</f>
        <v>0</v>
      </c>
      <c r="H11" s="176">
        <f>'Detailed Budget Worksheet'!$O$46</f>
        <v>0</v>
      </c>
      <c r="I11" s="431"/>
      <c r="J11" s="431"/>
      <c r="K11" s="431"/>
      <c r="L11" s="431"/>
      <c r="M11" s="431"/>
      <c r="N11" s="431"/>
      <c r="O11" s="431"/>
    </row>
    <row r="12" spans="1:15" s="321" customFormat="1" ht="24" customHeight="1">
      <c r="A12" s="652" t="s">
        <v>277</v>
      </c>
      <c r="B12" s="656" t="s">
        <v>246</v>
      </c>
      <c r="C12" s="657"/>
      <c r="D12" s="91">
        <f>'Detailed Budget Worksheet'!$G$54</f>
        <v>0</v>
      </c>
      <c r="E12" s="91">
        <f>'Detailed Budget Worksheet'!$I$54</f>
        <v>0</v>
      </c>
      <c r="F12" s="91">
        <f>'Detailed Budget Worksheet'!$K$54</f>
        <v>0</v>
      </c>
      <c r="G12" s="91">
        <f>'Detailed Budget Worksheet'!$M$54</f>
        <v>0</v>
      </c>
      <c r="H12" s="176">
        <f>'Detailed Budget Worksheet'!$O$54</f>
        <v>0</v>
      </c>
      <c r="I12" s="431"/>
      <c r="J12" s="431"/>
      <c r="K12" s="431"/>
      <c r="L12" s="431"/>
      <c r="M12" s="431"/>
      <c r="N12" s="431"/>
      <c r="O12" s="431"/>
    </row>
    <row r="13" spans="1:15" s="321" customFormat="1" ht="24.75" customHeight="1">
      <c r="A13" s="655"/>
      <c r="B13" s="656" t="s">
        <v>247</v>
      </c>
      <c r="C13" s="657"/>
      <c r="D13" s="91">
        <f>'Detailed Budget Worksheet'!$G$58</f>
        <v>0</v>
      </c>
      <c r="E13" s="91">
        <f>'Detailed Budget Worksheet'!$I$58</f>
        <v>0</v>
      </c>
      <c r="F13" s="91">
        <f>'Detailed Budget Worksheet'!$K$58</f>
        <v>0</v>
      </c>
      <c r="G13" s="91">
        <f>'Detailed Budget Worksheet'!$M$58</f>
        <v>0</v>
      </c>
      <c r="H13" s="176">
        <f>'Detailed Budget Worksheet'!$O$58</f>
        <v>0</v>
      </c>
      <c r="I13" s="431"/>
      <c r="J13" s="431"/>
      <c r="K13" s="431"/>
      <c r="L13" s="431"/>
      <c r="M13" s="431"/>
      <c r="N13" s="431"/>
      <c r="O13" s="431"/>
    </row>
    <row r="14" spans="1:15" s="321" customFormat="1" ht="30" customHeight="1">
      <c r="A14" s="651" t="s">
        <v>278</v>
      </c>
      <c r="B14" s="651"/>
      <c r="C14" s="652"/>
      <c r="D14" s="394">
        <f>'Detailed Budget Worksheet'!$G$65</f>
        <v>0</v>
      </c>
      <c r="E14" s="394">
        <f>'Detailed Budget Worksheet'!$I$65</f>
        <v>0</v>
      </c>
      <c r="F14" s="394">
        <f>'Detailed Budget Worksheet'!$K$65</f>
        <v>0</v>
      </c>
      <c r="G14" s="394">
        <f>'Detailed Budget Worksheet'!$M$65</f>
        <v>0</v>
      </c>
      <c r="H14" s="395">
        <f>'Detailed Budget Worksheet'!$O$65</f>
        <v>0</v>
      </c>
      <c r="I14" s="431"/>
      <c r="J14" s="431"/>
      <c r="K14" s="431"/>
      <c r="L14" s="431"/>
      <c r="M14" s="431"/>
      <c r="N14" s="431"/>
      <c r="O14" s="431"/>
    </row>
    <row r="15" spans="1:15" s="317" customFormat="1" ht="30" customHeight="1">
      <c r="A15" s="653" t="s">
        <v>165</v>
      </c>
      <c r="B15" s="653"/>
      <c r="C15" s="654"/>
      <c r="D15" s="181">
        <f>'Detailed Budget Worksheet'!$G$110</f>
        <v>0</v>
      </c>
      <c r="E15" s="181">
        <f>'Detailed Budget Worksheet'!$I$110</f>
        <v>0</v>
      </c>
      <c r="F15" s="181">
        <f>'Detailed Budget Worksheet'!$K$110</f>
        <v>0</v>
      </c>
      <c r="G15" s="181">
        <f>'Detailed Budget Worksheet'!$M$110</f>
        <v>0</v>
      </c>
      <c r="H15" s="181">
        <f>'Detailed Budget Worksheet'!$O$110</f>
        <v>0</v>
      </c>
      <c r="I15" s="418"/>
      <c r="J15" s="418"/>
      <c r="K15" s="418"/>
      <c r="L15" s="418"/>
      <c r="M15" s="418"/>
      <c r="N15" s="418"/>
      <c r="O15" s="418"/>
    </row>
    <row r="16" spans="1:15" s="321" customFormat="1" ht="35.25" customHeight="1">
      <c r="A16" s="391" t="s">
        <v>279</v>
      </c>
      <c r="B16" s="429"/>
      <c r="C16" s="433" t="s">
        <v>280</v>
      </c>
      <c r="D16" s="91">
        <f>'Detailed Budget Worksheet'!$G$118</f>
        <v>0</v>
      </c>
      <c r="E16" s="91">
        <f>'Detailed Budget Worksheet'!$I$118</f>
        <v>0</v>
      </c>
      <c r="F16" s="91">
        <f>'Detailed Budget Worksheet'!$K$118</f>
        <v>0</v>
      </c>
      <c r="G16" s="91">
        <f>'Detailed Budget Worksheet'!$M$118</f>
        <v>0</v>
      </c>
      <c r="H16" s="176">
        <f>'Detailed Budget Worksheet'!$O$118</f>
        <v>0</v>
      </c>
      <c r="I16" s="431"/>
      <c r="J16" s="322"/>
      <c r="K16" s="431"/>
      <c r="L16" s="431"/>
      <c r="M16" s="431"/>
      <c r="N16" s="431"/>
      <c r="O16" s="431"/>
    </row>
    <row r="17" spans="1:15" s="321" customFormat="1" ht="27.75" customHeight="1">
      <c r="A17" s="647" t="s">
        <v>281</v>
      </c>
      <c r="B17" s="647"/>
      <c r="C17" s="648"/>
      <c r="D17" s="91">
        <f>SUM(D7:D16)</f>
        <v>0</v>
      </c>
      <c r="E17" s="91">
        <f>SUM(E7:E16)</f>
        <v>0</v>
      </c>
      <c r="F17" s="91">
        <f>SUM(F7:F16)</f>
        <v>0</v>
      </c>
      <c r="G17" s="91">
        <f>SUM(G7:G16)</f>
        <v>0</v>
      </c>
      <c r="H17" s="176">
        <f>SUM(H7:H16)</f>
        <v>0</v>
      </c>
      <c r="I17" s="431"/>
      <c r="J17" s="322"/>
      <c r="K17" s="431"/>
      <c r="L17" s="431"/>
      <c r="M17" s="431"/>
      <c r="N17" s="431"/>
      <c r="O17" s="431"/>
    </row>
    <row r="18" spans="1:15" s="321" customFormat="1" ht="33" customHeight="1">
      <c r="A18" s="391" t="s">
        <v>282</v>
      </c>
      <c r="B18" s="434"/>
      <c r="C18" s="432" t="s">
        <v>283</v>
      </c>
      <c r="D18" s="91">
        <f>'Detailed Budget Worksheet'!$G$119</f>
        <v>0</v>
      </c>
      <c r="E18" s="91">
        <f>'Detailed Budget Worksheet'!$I$119</f>
        <v>0</v>
      </c>
      <c r="F18" s="91">
        <f>'Detailed Budget Worksheet'!$K$119</f>
        <v>0</v>
      </c>
      <c r="G18" s="91">
        <f>'Detailed Budget Worksheet'!$M$119</f>
        <v>0</v>
      </c>
      <c r="H18" s="182">
        <f>'Detailed Budget Worksheet'!$O$119</f>
        <v>0</v>
      </c>
      <c r="I18" s="431"/>
      <c r="J18" s="435"/>
      <c r="K18" s="431"/>
      <c r="L18" s="431"/>
      <c r="M18" s="431"/>
      <c r="N18" s="431"/>
      <c r="O18" s="431"/>
    </row>
    <row r="19" spans="1:15" ht="30" customHeight="1" thickBot="1">
      <c r="A19" s="436" t="s">
        <v>284</v>
      </c>
      <c r="B19" s="436"/>
      <c r="C19" s="323"/>
      <c r="D19" s="91">
        <f>SUM(D17:D18)</f>
        <v>0</v>
      </c>
      <c r="E19" s="91">
        <f>SUM(E17:E18)</f>
        <v>0</v>
      </c>
      <c r="F19" s="91">
        <f>SUM(F17:F18)</f>
        <v>0</v>
      </c>
      <c r="G19" s="176">
        <f>SUM(G17:G18)</f>
        <v>0</v>
      </c>
      <c r="H19" s="183">
        <f>SUM(H17:H18)</f>
        <v>0</v>
      </c>
      <c r="I19" s="416"/>
      <c r="J19" s="322"/>
      <c r="K19" s="416"/>
      <c r="L19" s="416"/>
      <c r="M19" s="416"/>
      <c r="N19" s="416"/>
      <c r="O19" s="416"/>
    </row>
    <row r="20" spans="1:15" ht="30" customHeight="1" thickBot="1">
      <c r="A20" s="437" t="s">
        <v>285</v>
      </c>
      <c r="B20" s="437"/>
      <c r="C20" s="324"/>
      <c r="D20" s="324"/>
      <c r="E20" s="324"/>
      <c r="F20" s="324"/>
      <c r="G20" s="324"/>
      <c r="H20" s="325">
        <f>SUM(D19:H19)</f>
        <v>0</v>
      </c>
      <c r="I20" s="416"/>
      <c r="J20" s="435"/>
      <c r="K20" s="416"/>
      <c r="L20" s="416"/>
      <c r="M20" s="416"/>
      <c r="N20" s="416"/>
      <c r="O20" s="416"/>
    </row>
    <row r="21" spans="1:15" ht="12" customHeight="1">
      <c r="A21" s="313" t="s">
        <v>286</v>
      </c>
      <c r="B21" s="330"/>
      <c r="C21" s="330"/>
      <c r="D21" s="312"/>
      <c r="E21" s="312"/>
      <c r="F21" s="312"/>
      <c r="G21" s="312"/>
      <c r="H21" s="312"/>
      <c r="I21" s="416"/>
      <c r="J21" s="416"/>
      <c r="K21" s="416"/>
      <c r="L21" s="416"/>
      <c r="M21" s="416"/>
      <c r="N21" s="416"/>
      <c r="O21" s="416"/>
    </row>
    <row r="22" spans="1:15" ht="12" customHeight="1">
      <c r="A22" s="645"/>
      <c r="B22" s="645"/>
      <c r="C22" s="645"/>
      <c r="D22" s="645"/>
      <c r="E22" s="645"/>
      <c r="F22" s="645"/>
      <c r="G22" s="645"/>
      <c r="H22" s="645"/>
      <c r="I22" s="416"/>
      <c r="J22" s="416"/>
      <c r="K22" s="416"/>
      <c r="L22" s="416"/>
      <c r="M22" s="416"/>
      <c r="N22" s="416"/>
      <c r="O22" s="416"/>
    </row>
    <row r="23" spans="1:15" ht="12" customHeight="1">
      <c r="A23" s="645"/>
      <c r="B23" s="645"/>
      <c r="C23" s="645"/>
      <c r="D23" s="645"/>
      <c r="E23" s="645"/>
      <c r="F23" s="645"/>
      <c r="G23" s="645"/>
      <c r="H23" s="645"/>
      <c r="I23" s="416"/>
      <c r="J23" s="416"/>
      <c r="K23" s="416"/>
      <c r="L23" s="416"/>
      <c r="M23" s="416"/>
      <c r="N23" s="416"/>
      <c r="O23" s="416"/>
    </row>
    <row r="24" spans="1:15" ht="12" customHeight="1">
      <c r="A24" s="645"/>
      <c r="B24" s="645"/>
      <c r="C24" s="645"/>
      <c r="D24" s="645"/>
      <c r="E24" s="645"/>
      <c r="F24" s="645"/>
      <c r="G24" s="645"/>
      <c r="H24" s="645"/>
      <c r="I24" s="416"/>
      <c r="J24" s="416"/>
      <c r="K24" s="416"/>
      <c r="L24" s="416"/>
      <c r="M24" s="416"/>
      <c r="N24" s="416"/>
      <c r="O24" s="416"/>
    </row>
    <row r="25" spans="1:15" ht="12" customHeight="1">
      <c r="A25" s="645"/>
      <c r="B25" s="645"/>
      <c r="C25" s="645"/>
      <c r="D25" s="645"/>
      <c r="E25" s="645"/>
      <c r="F25" s="645"/>
      <c r="G25" s="645"/>
      <c r="H25" s="645"/>
      <c r="I25" s="416"/>
      <c r="J25" s="416"/>
      <c r="K25" s="416"/>
      <c r="L25" s="416"/>
      <c r="M25" s="416"/>
      <c r="N25" s="416"/>
      <c r="O25" s="416"/>
    </row>
    <row r="26" spans="1:15" ht="12" customHeight="1">
      <c r="A26" s="645"/>
      <c r="B26" s="645"/>
      <c r="C26" s="645"/>
      <c r="D26" s="645"/>
      <c r="E26" s="645"/>
      <c r="F26" s="645"/>
      <c r="G26" s="645"/>
      <c r="H26" s="645"/>
      <c r="I26" s="416"/>
      <c r="J26" s="416"/>
      <c r="K26" s="416"/>
      <c r="L26" s="416"/>
      <c r="M26" s="416"/>
      <c r="N26" s="416"/>
      <c r="O26" s="416"/>
    </row>
    <row r="27" spans="1:15" ht="12" customHeight="1">
      <c r="A27" s="645"/>
      <c r="B27" s="645"/>
      <c r="C27" s="645"/>
      <c r="D27" s="645"/>
      <c r="E27" s="645"/>
      <c r="F27" s="645"/>
      <c r="G27" s="645"/>
      <c r="H27" s="645"/>
      <c r="I27" s="416"/>
      <c r="J27" s="416"/>
      <c r="K27" s="416"/>
      <c r="L27" s="416"/>
      <c r="M27" s="416"/>
      <c r="N27" s="416"/>
      <c r="O27" s="416"/>
    </row>
    <row r="28" spans="1:15" ht="12" customHeight="1">
      <c r="A28" s="645"/>
      <c r="B28" s="645"/>
      <c r="C28" s="645"/>
      <c r="D28" s="645"/>
      <c r="E28" s="645"/>
      <c r="F28" s="645"/>
      <c r="G28" s="645"/>
      <c r="H28" s="645"/>
      <c r="I28" s="416"/>
      <c r="J28" s="416"/>
      <c r="K28" s="416"/>
      <c r="L28" s="416"/>
      <c r="M28" s="416"/>
      <c r="N28" s="416"/>
      <c r="O28" s="416"/>
    </row>
    <row r="29" spans="1:15" ht="12" customHeight="1">
      <c r="A29" s="645"/>
      <c r="B29" s="645"/>
      <c r="C29" s="645"/>
      <c r="D29" s="645"/>
      <c r="E29" s="645"/>
      <c r="F29" s="645"/>
      <c r="G29" s="645"/>
      <c r="H29" s="645"/>
      <c r="I29" s="416"/>
      <c r="J29" s="416"/>
      <c r="K29" s="416"/>
      <c r="L29" s="416"/>
      <c r="M29" s="416"/>
      <c r="N29" s="416"/>
      <c r="O29" s="416"/>
    </row>
    <row r="30" spans="1:15" ht="12" customHeight="1">
      <c r="A30" s="645"/>
      <c r="B30" s="645"/>
      <c r="C30" s="645"/>
      <c r="D30" s="645"/>
      <c r="E30" s="645"/>
      <c r="F30" s="645"/>
      <c r="G30" s="645"/>
      <c r="H30" s="645"/>
      <c r="I30" s="416"/>
      <c r="J30" s="416"/>
      <c r="K30" s="416"/>
      <c r="L30" s="416"/>
      <c r="M30" s="416"/>
      <c r="N30" s="416"/>
      <c r="O30" s="416"/>
    </row>
    <row r="31" spans="1:15" ht="12" customHeight="1">
      <c r="A31" s="645"/>
      <c r="B31" s="645"/>
      <c r="C31" s="645"/>
      <c r="D31" s="645"/>
      <c r="E31" s="645"/>
      <c r="F31" s="645"/>
      <c r="G31" s="645"/>
      <c r="H31" s="645"/>
      <c r="I31" s="416"/>
      <c r="J31" s="416"/>
      <c r="K31" s="416"/>
      <c r="L31" s="416"/>
      <c r="M31" s="416"/>
      <c r="N31" s="416"/>
      <c r="O31" s="416"/>
    </row>
    <row r="32" spans="1:15" ht="12" customHeight="1">
      <c r="A32" s="645"/>
      <c r="B32" s="645"/>
      <c r="C32" s="645"/>
      <c r="D32" s="645"/>
      <c r="E32" s="645"/>
      <c r="F32" s="645"/>
      <c r="G32" s="645"/>
      <c r="H32" s="645"/>
      <c r="I32" s="416"/>
      <c r="J32" s="416"/>
      <c r="K32" s="416"/>
      <c r="L32" s="416"/>
      <c r="M32" s="416"/>
      <c r="N32" s="416"/>
      <c r="O32" s="416"/>
    </row>
    <row r="33" spans="1:13" ht="12" customHeight="1">
      <c r="A33" s="645"/>
      <c r="B33" s="645"/>
      <c r="C33" s="645"/>
      <c r="D33" s="645"/>
      <c r="E33" s="645"/>
      <c r="F33" s="645"/>
      <c r="G33" s="645"/>
      <c r="H33" s="645"/>
      <c r="I33" s="416"/>
      <c r="J33" s="416"/>
      <c r="K33" s="416"/>
      <c r="L33" s="416"/>
      <c r="M33" s="416"/>
    </row>
    <row r="34" spans="1:13" ht="12" customHeight="1">
      <c r="A34" s="646"/>
      <c r="B34" s="646"/>
      <c r="C34" s="646"/>
      <c r="D34" s="646"/>
      <c r="E34" s="646"/>
      <c r="F34" s="646"/>
      <c r="G34" s="646"/>
      <c r="H34" s="646"/>
      <c r="I34" s="416"/>
      <c r="J34" s="416"/>
      <c r="K34" s="416"/>
      <c r="L34" s="416"/>
      <c r="M34" s="416"/>
    </row>
    <row r="35" spans="1:13" ht="12" customHeight="1">
      <c r="A35" s="1" t="s">
        <v>287</v>
      </c>
      <c r="B35" s="313"/>
      <c r="C35" s="313"/>
      <c r="D35" s="313"/>
      <c r="E35" s="2" t="s">
        <v>288</v>
      </c>
      <c r="F35" s="143"/>
      <c r="G35" s="416"/>
      <c r="H35" s="1" t="s">
        <v>255</v>
      </c>
      <c r="I35" s="416"/>
      <c r="J35" s="416"/>
      <c r="K35" s="416"/>
      <c r="L35" s="416"/>
      <c r="M35" s="416"/>
    </row>
    <row r="36" spans="1:13" s="320" customFormat="1" ht="12" customHeight="1">
      <c r="A36" s="268"/>
      <c r="B36" s="326"/>
      <c r="C36" s="326"/>
      <c r="D36" s="326"/>
      <c r="E36" s="326"/>
      <c r="F36" s="326"/>
      <c r="G36" s="326"/>
      <c r="H36" s="383" t="s">
        <v>289</v>
      </c>
      <c r="I36" s="313"/>
      <c r="J36" s="313"/>
      <c r="K36" s="313"/>
      <c r="L36" s="438"/>
      <c r="M36" s="313"/>
    </row>
    <row r="37" spans="1:13" s="327" customFormat="1" ht="12" customHeight="1">
      <c r="A37" s="326"/>
      <c r="B37" s="326"/>
      <c r="C37" s="326"/>
      <c r="D37" s="326"/>
      <c r="E37" s="326"/>
      <c r="F37" s="326"/>
      <c r="G37" s="326"/>
      <c r="H37" s="326"/>
      <c r="I37" s="326"/>
      <c r="J37" s="326"/>
      <c r="K37" s="326"/>
      <c r="L37" s="326"/>
      <c r="M37" s="326"/>
    </row>
    <row r="38" spans="1:13" s="329" customFormat="1" ht="12" customHeight="1">
      <c r="A38" s="328"/>
    </row>
  </sheetData>
  <sheetProtection password="CF7A" sheet="1" objects="1" scenarios="1" selectLockedCells="1"/>
  <mergeCells count="11">
    <mergeCell ref="A2:H2"/>
    <mergeCell ref="A22:H34"/>
    <mergeCell ref="A17:C17"/>
    <mergeCell ref="A1:E1"/>
    <mergeCell ref="F1:H1"/>
    <mergeCell ref="A14:C14"/>
    <mergeCell ref="A15:C15"/>
    <mergeCell ref="A12:A13"/>
    <mergeCell ref="B12:C12"/>
    <mergeCell ref="A7:C7"/>
    <mergeCell ref="B13:C13"/>
  </mergeCells>
  <phoneticPr fontId="6" type="noConversion"/>
  <printOptions horizontalCentered="1"/>
  <pageMargins left="0.35" right="0.35" top="0.52" bottom="0" header="0.68" footer="0.43"/>
  <pageSetup orientation="portrait" horizontalDpi="4294967292" verticalDpi="4294967292"/>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55"/>
  <sheetViews>
    <sheetView showGridLines="0" topLeftCell="A11" zoomScale="130" zoomScaleNormal="130" zoomScaleSheetLayoutView="75" zoomScalePageLayoutView="130" workbookViewId="0">
      <selection activeCell="A45" sqref="A45:K49"/>
    </sheetView>
  </sheetViews>
  <sheetFormatPr defaultColWidth="10.7109375" defaultRowHeight="12.75"/>
  <cols>
    <col min="1" max="1" width="3" style="3" customWidth="1"/>
    <col min="2" max="2" width="4.28515625" style="3" customWidth="1"/>
    <col min="3" max="3" width="11" style="3" customWidth="1"/>
    <col min="4" max="4" width="5.42578125" style="3" customWidth="1"/>
    <col min="5" max="5" width="6.42578125" style="3" customWidth="1"/>
    <col min="6" max="6" width="13.42578125" style="3" customWidth="1"/>
    <col min="7" max="7" width="13.28515625" style="3" customWidth="1"/>
    <col min="8" max="8" width="7.28515625" style="3" customWidth="1"/>
    <col min="9" max="9" width="14" style="3" customWidth="1"/>
    <col min="10" max="10" width="19.42578125" style="3" customWidth="1"/>
    <col min="11" max="11" width="10.85546875" style="3" customWidth="1"/>
    <col min="12" max="16384" width="10.7109375" style="3"/>
  </cols>
  <sheetData>
    <row r="1" spans="1:256" ht="14.1" customHeight="1">
      <c r="A1" s="680" t="s">
        <v>290</v>
      </c>
      <c r="B1" s="680"/>
      <c r="C1" s="680"/>
      <c r="D1" s="680"/>
      <c r="E1" s="680"/>
      <c r="F1" s="680"/>
      <c r="G1" s="680"/>
      <c r="H1" s="681"/>
      <c r="I1" s="681"/>
      <c r="J1" s="681"/>
      <c r="K1" s="681"/>
    </row>
    <row r="2" spans="1:256" s="264" customFormat="1" ht="3.7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265" customFormat="1" ht="15.75" customHeight="1">
      <c r="A3" s="683" t="s">
        <v>291</v>
      </c>
      <c r="B3" s="683"/>
      <c r="C3" s="683"/>
      <c r="D3" s="683"/>
      <c r="E3" s="683"/>
      <c r="F3" s="683"/>
      <c r="G3" s="683"/>
      <c r="H3" s="683"/>
      <c r="I3" s="683"/>
      <c r="J3" s="683"/>
      <c r="K3" s="683"/>
    </row>
    <row r="4" spans="1:256" s="4" customFormat="1" ht="15.75" customHeight="1">
      <c r="A4" s="439" t="s">
        <v>292</v>
      </c>
      <c r="B4" s="440"/>
      <c r="C4" s="441"/>
      <c r="D4" s="441"/>
      <c r="E4" s="441"/>
      <c r="F4" s="441"/>
      <c r="G4" s="441"/>
      <c r="H4" s="441"/>
      <c r="I4" s="441"/>
      <c r="J4" s="441"/>
      <c r="K4" s="441"/>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2"/>
      <c r="BJ4" s="442"/>
      <c r="BK4" s="442"/>
      <c r="BL4" s="442"/>
      <c r="BM4" s="442"/>
      <c r="BN4" s="442"/>
      <c r="BO4" s="442"/>
      <c r="BP4" s="442"/>
      <c r="BQ4" s="442"/>
      <c r="BR4" s="442"/>
      <c r="BS4" s="442"/>
      <c r="BT4" s="442"/>
      <c r="BU4" s="442"/>
      <c r="BV4" s="442"/>
      <c r="BW4" s="442"/>
      <c r="BX4" s="442"/>
      <c r="BY4" s="442"/>
      <c r="BZ4" s="442"/>
      <c r="CA4" s="442"/>
      <c r="CB4" s="442"/>
      <c r="CC4" s="442"/>
      <c r="CD4" s="442"/>
      <c r="CE4" s="442"/>
      <c r="CF4" s="442"/>
      <c r="CG4" s="442"/>
      <c r="CH4" s="442"/>
      <c r="CI4" s="442"/>
      <c r="CJ4" s="442"/>
      <c r="CK4" s="442"/>
      <c r="CL4" s="442"/>
      <c r="CM4" s="442"/>
      <c r="CN4" s="442"/>
      <c r="CO4" s="442"/>
      <c r="CP4" s="442"/>
      <c r="CQ4" s="442"/>
      <c r="CR4" s="442"/>
      <c r="CS4" s="442"/>
      <c r="CT4" s="442"/>
      <c r="CU4" s="442"/>
      <c r="CV4" s="442"/>
      <c r="CW4" s="442"/>
      <c r="CX4" s="442"/>
      <c r="CY4" s="442"/>
      <c r="CZ4" s="442"/>
      <c r="DA4" s="442"/>
      <c r="DB4" s="442"/>
      <c r="DC4" s="442"/>
      <c r="DD4" s="442"/>
      <c r="DE4" s="442"/>
      <c r="DF4" s="442"/>
      <c r="DG4" s="442"/>
      <c r="DH4" s="442"/>
      <c r="DI4" s="442"/>
      <c r="DJ4" s="442"/>
      <c r="DK4" s="442"/>
      <c r="DL4" s="442"/>
      <c r="DM4" s="442"/>
      <c r="DN4" s="442"/>
      <c r="DO4" s="442"/>
      <c r="DP4" s="442"/>
      <c r="DQ4" s="442"/>
      <c r="DR4" s="442"/>
      <c r="DS4" s="442"/>
      <c r="DT4" s="442"/>
      <c r="DU4" s="442"/>
      <c r="DV4" s="442"/>
      <c r="DW4" s="442"/>
      <c r="DX4" s="442"/>
      <c r="DY4" s="442"/>
      <c r="DZ4" s="442"/>
      <c r="EA4" s="442"/>
      <c r="EB4" s="442"/>
      <c r="EC4" s="442"/>
      <c r="ED4" s="442"/>
      <c r="EE4" s="442"/>
      <c r="EF4" s="442"/>
      <c r="EG4" s="442"/>
      <c r="EH4" s="442"/>
      <c r="EI4" s="442"/>
      <c r="EJ4" s="442"/>
      <c r="EK4" s="442"/>
      <c r="EL4" s="442"/>
      <c r="EM4" s="442"/>
      <c r="EN4" s="442"/>
      <c r="EO4" s="442"/>
      <c r="EP4" s="442"/>
      <c r="EQ4" s="442"/>
      <c r="ER4" s="442"/>
      <c r="ES4" s="442"/>
      <c r="ET4" s="442"/>
      <c r="EU4" s="442"/>
      <c r="EV4" s="442"/>
      <c r="EW4" s="442"/>
      <c r="EX4" s="442"/>
      <c r="EY4" s="442"/>
      <c r="EZ4" s="442"/>
      <c r="FA4" s="442"/>
      <c r="FB4" s="442"/>
      <c r="FC4" s="442"/>
      <c r="FD4" s="442"/>
      <c r="FE4" s="442"/>
      <c r="FF4" s="442"/>
      <c r="FG4" s="442"/>
      <c r="FH4" s="442"/>
      <c r="FI4" s="442"/>
      <c r="FJ4" s="442"/>
      <c r="FK4" s="442"/>
      <c r="FL4" s="442"/>
      <c r="FM4" s="442"/>
      <c r="FN4" s="442"/>
      <c r="FO4" s="442"/>
      <c r="FP4" s="442"/>
      <c r="FQ4" s="442"/>
      <c r="FR4" s="442"/>
      <c r="FS4" s="442"/>
      <c r="FT4" s="442"/>
      <c r="FU4" s="442"/>
      <c r="FV4" s="442"/>
      <c r="FW4" s="442"/>
      <c r="FX4" s="442"/>
      <c r="FY4" s="442"/>
      <c r="FZ4" s="442"/>
      <c r="GA4" s="442"/>
      <c r="GB4" s="442"/>
      <c r="GC4" s="442"/>
      <c r="GD4" s="442"/>
      <c r="GE4" s="442"/>
      <c r="GF4" s="442"/>
      <c r="GG4" s="442"/>
      <c r="GH4" s="442"/>
      <c r="GI4" s="442"/>
      <c r="GJ4" s="442"/>
      <c r="GK4" s="442"/>
      <c r="GL4" s="442"/>
      <c r="GM4" s="442"/>
      <c r="GN4" s="442"/>
      <c r="GO4" s="442"/>
      <c r="GP4" s="442"/>
      <c r="GQ4" s="442"/>
      <c r="GR4" s="442"/>
      <c r="GS4" s="442"/>
      <c r="GT4" s="442"/>
      <c r="GU4" s="442"/>
      <c r="GV4" s="442"/>
      <c r="GW4" s="442"/>
      <c r="GX4" s="442"/>
      <c r="GY4" s="442"/>
      <c r="GZ4" s="442"/>
      <c r="HA4" s="442"/>
      <c r="HB4" s="442"/>
      <c r="HC4" s="442"/>
      <c r="HD4" s="442"/>
      <c r="HE4" s="442"/>
      <c r="HF4" s="442"/>
      <c r="HG4" s="442"/>
      <c r="HH4" s="442"/>
      <c r="HI4" s="442"/>
      <c r="HJ4" s="442"/>
      <c r="HK4" s="442"/>
      <c r="HL4" s="442"/>
      <c r="HM4" s="442"/>
      <c r="HN4" s="442"/>
      <c r="HO4" s="442"/>
      <c r="HP4" s="442"/>
      <c r="HQ4" s="442"/>
      <c r="HR4" s="442"/>
      <c r="HS4" s="442"/>
      <c r="HT4" s="442"/>
      <c r="HU4" s="442"/>
      <c r="HV4" s="442"/>
      <c r="HW4" s="442"/>
      <c r="HX4" s="442"/>
      <c r="HY4" s="442"/>
      <c r="HZ4" s="442"/>
      <c r="IA4" s="442"/>
      <c r="IB4" s="442"/>
      <c r="IC4" s="442"/>
      <c r="ID4" s="442"/>
      <c r="IE4" s="442"/>
      <c r="IF4" s="442"/>
      <c r="IG4" s="442"/>
      <c r="IH4" s="442"/>
      <c r="II4" s="442"/>
      <c r="IJ4" s="442"/>
      <c r="IK4" s="442"/>
      <c r="IL4" s="442"/>
      <c r="IM4" s="442"/>
      <c r="IN4" s="442"/>
      <c r="IO4" s="442"/>
      <c r="IP4" s="442"/>
      <c r="IQ4" s="442"/>
      <c r="IR4" s="442"/>
      <c r="IS4" s="442"/>
      <c r="IT4" s="442"/>
      <c r="IU4" s="442"/>
      <c r="IV4" s="442"/>
    </row>
    <row r="5" spans="1:256" s="265" customFormat="1" ht="15.75" customHeight="1">
      <c r="A5" s="180"/>
      <c r="B5" s="671" t="s">
        <v>293</v>
      </c>
      <c r="C5" s="671"/>
      <c r="D5" s="671"/>
      <c r="E5" s="671"/>
      <c r="F5" s="671"/>
      <c r="G5" s="671"/>
      <c r="H5" s="671"/>
      <c r="I5" s="444"/>
      <c r="J5" s="444"/>
      <c r="K5" s="441"/>
    </row>
    <row r="6" spans="1:256" s="265" customFormat="1" ht="15.75" customHeight="1">
      <c r="A6" s="180"/>
      <c r="B6" s="671" t="s">
        <v>294</v>
      </c>
      <c r="C6" s="671"/>
      <c r="D6" s="671"/>
      <c r="E6" s="671"/>
      <c r="F6" s="668"/>
      <c r="G6" s="668"/>
      <c r="H6" s="668"/>
      <c r="I6" s="445"/>
      <c r="J6" s="445"/>
      <c r="K6" s="445"/>
    </row>
    <row r="7" spans="1:256" s="265" customFormat="1" ht="15.75" customHeight="1">
      <c r="A7" s="445"/>
      <c r="B7" s="178" t="s">
        <v>295</v>
      </c>
      <c r="C7" s="445"/>
      <c r="D7" s="445"/>
      <c r="E7" s="445"/>
      <c r="F7" s="445"/>
      <c r="G7" s="445"/>
      <c r="H7" s="445"/>
      <c r="I7" s="445"/>
      <c r="J7" s="445"/>
    </row>
    <row r="8" spans="1:256" s="265" customFormat="1" ht="18.75" customHeight="1">
      <c r="A8" s="180"/>
      <c r="B8" s="671" t="s">
        <v>296</v>
      </c>
      <c r="C8" s="671"/>
      <c r="D8" s="671"/>
      <c r="E8" s="667"/>
      <c r="F8" s="667"/>
      <c r="G8" s="667"/>
      <c r="H8" s="667"/>
      <c r="I8" s="445"/>
      <c r="J8" s="445"/>
    </row>
    <row r="9" spans="1:256" s="265" customFormat="1" ht="15.75" customHeight="1">
      <c r="A9" s="180"/>
      <c r="B9" s="178" t="s">
        <v>297</v>
      </c>
      <c r="C9" s="445"/>
      <c r="D9" s="445"/>
      <c r="E9" s="445"/>
      <c r="F9" s="445"/>
      <c r="G9" s="445"/>
      <c r="H9" s="445"/>
      <c r="I9" s="445"/>
      <c r="J9" s="445"/>
      <c r="K9" s="442"/>
    </row>
    <row r="10" spans="1:256" s="265" customFormat="1" ht="9" customHeight="1">
      <c r="A10" s="445"/>
      <c r="B10" s="445"/>
      <c r="C10" s="445"/>
      <c r="D10" s="445"/>
      <c r="E10" s="445"/>
      <c r="F10" s="179"/>
      <c r="G10" s="179"/>
      <c r="H10" s="446"/>
      <c r="I10" s="446"/>
      <c r="J10" s="446"/>
      <c r="K10" s="447"/>
    </row>
    <row r="11" spans="1:256" s="265" customFormat="1" ht="18" customHeight="1">
      <c r="A11" s="180"/>
      <c r="B11" s="682" t="s">
        <v>298</v>
      </c>
      <c r="C11" s="682"/>
      <c r="D11" s="682"/>
      <c r="E11" s="668"/>
      <c r="F11" s="668"/>
      <c r="G11" s="668"/>
      <c r="H11" s="668"/>
      <c r="I11" s="446"/>
      <c r="J11" s="446"/>
      <c r="K11" s="6"/>
    </row>
    <row r="12" spans="1:256" s="265" customFormat="1" ht="15.75" customHeight="1">
      <c r="A12" s="180"/>
      <c r="B12" s="178" t="s">
        <v>299</v>
      </c>
      <c r="C12" s="445"/>
      <c r="D12" s="445"/>
      <c r="E12" s="445"/>
      <c r="F12" s="445"/>
      <c r="G12" s="445"/>
      <c r="H12" s="446"/>
      <c r="I12" s="446"/>
      <c r="J12" s="446"/>
      <c r="K12" s="447"/>
    </row>
    <row r="13" spans="1:256" s="265" customFormat="1" ht="15.75" customHeight="1">
      <c r="A13" s="180"/>
      <c r="B13" s="671" t="s">
        <v>300</v>
      </c>
      <c r="C13" s="671"/>
      <c r="D13" s="671"/>
      <c r="E13" s="671"/>
      <c r="F13" s="671"/>
      <c r="G13" s="445"/>
      <c r="H13" s="446"/>
      <c r="I13" s="446"/>
      <c r="J13" s="446"/>
      <c r="K13" s="447"/>
    </row>
    <row r="14" spans="1:256" s="265" customFormat="1" ht="15.75" customHeight="1">
      <c r="A14" s="180"/>
      <c r="B14" s="671" t="s">
        <v>301</v>
      </c>
      <c r="C14" s="671"/>
      <c r="D14" s="671"/>
      <c r="E14" s="671"/>
      <c r="F14" s="671"/>
      <c r="G14" s="668"/>
      <c r="H14" s="668"/>
      <c r="I14" s="668"/>
      <c r="J14" s="668"/>
      <c r="K14" s="668"/>
    </row>
    <row r="15" spans="1:256" s="265" customFormat="1" ht="15.75" customHeight="1">
      <c r="A15" s="180"/>
      <c r="B15" s="443" t="s">
        <v>302</v>
      </c>
      <c r="C15" s="445"/>
      <c r="D15" s="445"/>
      <c r="E15" s="445"/>
      <c r="F15" s="445"/>
      <c r="G15" s="669"/>
      <c r="H15" s="669"/>
      <c r="I15" s="669"/>
      <c r="J15" s="669"/>
      <c r="K15" s="669"/>
    </row>
    <row r="16" spans="1:256" s="265" customFormat="1" ht="12" customHeight="1">
      <c r="A16" s="661" t="s">
        <v>303</v>
      </c>
      <c r="B16" s="661"/>
      <c r="C16" s="661"/>
      <c r="D16" s="661"/>
      <c r="E16" s="661" t="s">
        <v>304</v>
      </c>
      <c r="F16" s="661"/>
      <c r="G16" s="661"/>
      <c r="H16" s="446" t="s">
        <v>305</v>
      </c>
      <c r="I16" s="446"/>
      <c r="J16" s="446"/>
      <c r="K16" s="447"/>
    </row>
    <row r="17" spans="1:19" ht="13.5" customHeight="1">
      <c r="A17" s="662"/>
      <c r="B17" s="662"/>
      <c r="C17" s="662"/>
      <c r="D17" s="662"/>
      <c r="E17" s="662"/>
      <c r="F17" s="662"/>
      <c r="G17" s="662"/>
      <c r="H17" s="448" t="s">
        <v>306</v>
      </c>
      <c r="I17" s="670"/>
      <c r="J17" s="670"/>
      <c r="K17" s="670"/>
    </row>
    <row r="18" spans="1:19" ht="15.75" customHeight="1">
      <c r="A18" s="660" t="s">
        <v>307</v>
      </c>
      <c r="B18" s="660"/>
      <c r="C18" s="660"/>
      <c r="D18" s="660"/>
      <c r="E18" s="660"/>
      <c r="F18" s="660"/>
      <c r="G18" s="660"/>
      <c r="H18" s="446"/>
      <c r="I18" s="446"/>
      <c r="J18" s="446"/>
      <c r="K18" s="447"/>
    </row>
    <row r="19" spans="1:19" ht="20.25" customHeight="1">
      <c r="A19" s="665"/>
      <c r="B19" s="665"/>
      <c r="C19" s="665"/>
      <c r="D19" s="665"/>
      <c r="E19" s="665"/>
      <c r="F19" s="665"/>
      <c r="G19" s="684" t="s">
        <v>308</v>
      </c>
      <c r="H19" s="684"/>
      <c r="I19" s="684"/>
      <c r="J19" s="684"/>
      <c r="K19" s="684"/>
    </row>
    <row r="20" spans="1:19" ht="12" customHeight="1">
      <c r="A20" s="449" t="s">
        <v>309</v>
      </c>
      <c r="B20" s="449"/>
      <c r="C20" s="450"/>
      <c r="D20" s="450"/>
      <c r="E20" s="450"/>
      <c r="F20" s="450"/>
      <c r="G20" s="450"/>
      <c r="H20" s="450"/>
      <c r="I20" s="450"/>
      <c r="J20" s="450"/>
      <c r="K20" s="450"/>
    </row>
    <row r="21" spans="1:19" ht="9.75" customHeight="1">
      <c r="A21" s="666" t="s">
        <v>310</v>
      </c>
      <c r="B21" s="666"/>
      <c r="C21" s="666"/>
      <c r="D21" s="666"/>
      <c r="E21" s="666"/>
      <c r="F21" s="666"/>
      <c r="G21" s="666"/>
      <c r="H21" s="666"/>
      <c r="I21" s="666"/>
      <c r="J21" s="666"/>
      <c r="K21" s="447"/>
    </row>
    <row r="22" spans="1:19" ht="12" customHeight="1">
      <c r="A22" s="666"/>
      <c r="B22" s="666"/>
      <c r="C22" s="666"/>
      <c r="D22" s="666"/>
      <c r="E22" s="666"/>
      <c r="F22" s="666"/>
      <c r="G22" s="666"/>
      <c r="H22" s="666"/>
      <c r="I22" s="666"/>
      <c r="J22" s="666"/>
      <c r="K22" s="447"/>
    </row>
    <row r="23" spans="1:19" ht="4.5" customHeight="1">
      <c r="A23" s="451"/>
      <c r="B23" s="451"/>
      <c r="C23" s="451"/>
      <c r="D23" s="451"/>
      <c r="E23" s="451"/>
      <c r="F23" s="451"/>
      <c r="G23" s="451"/>
      <c r="H23" s="451"/>
      <c r="I23" s="451"/>
      <c r="J23" s="451"/>
      <c r="K23" s="451"/>
    </row>
    <row r="24" spans="1:19" ht="10.5" customHeight="1">
      <c r="A24" s="452" t="s">
        <v>311</v>
      </c>
      <c r="B24" s="452"/>
      <c r="C24" s="452"/>
      <c r="D24" s="453"/>
      <c r="E24" s="452" t="s">
        <v>312</v>
      </c>
      <c r="F24" s="452"/>
      <c r="G24" s="452"/>
      <c r="H24" s="452"/>
      <c r="I24" s="454" t="s">
        <v>313</v>
      </c>
      <c r="J24" s="452"/>
      <c r="K24" s="452"/>
    </row>
    <row r="25" spans="1:19" ht="39.75" customHeight="1">
      <c r="A25" s="663"/>
      <c r="B25" s="663"/>
      <c r="C25" s="663"/>
      <c r="D25" s="664"/>
      <c r="E25" s="685"/>
      <c r="F25" s="663"/>
      <c r="G25" s="663"/>
      <c r="H25" s="664"/>
      <c r="I25" s="685"/>
      <c r="J25" s="663"/>
      <c r="K25" s="663"/>
    </row>
    <row r="26" spans="1:19" s="5" customFormat="1" ht="12" customHeight="1">
      <c r="A26" s="449" t="s">
        <v>314</v>
      </c>
      <c r="B26" s="449"/>
      <c r="C26" s="450"/>
      <c r="D26" s="450"/>
      <c r="E26" s="450"/>
      <c r="F26" s="450"/>
      <c r="G26" s="450"/>
      <c r="H26" s="450"/>
      <c r="I26" s="450"/>
      <c r="J26" s="450"/>
      <c r="K26" s="450"/>
      <c r="L26" s="447"/>
      <c r="M26" s="447"/>
      <c r="N26" s="447"/>
      <c r="O26" s="447"/>
      <c r="P26" s="447"/>
      <c r="Q26" s="447"/>
      <c r="R26" s="447"/>
      <c r="S26" s="447"/>
    </row>
    <row r="27" spans="1:19" s="265" customFormat="1" ht="39.75" customHeight="1">
      <c r="A27" s="666" t="s">
        <v>315</v>
      </c>
      <c r="B27" s="687"/>
      <c r="C27" s="687"/>
      <c r="D27" s="687"/>
      <c r="E27" s="687"/>
      <c r="F27" s="687"/>
      <c r="G27" s="687"/>
      <c r="H27" s="687"/>
      <c r="I27" s="687"/>
      <c r="J27" s="687"/>
      <c r="K27" s="687"/>
    </row>
    <row r="28" spans="1:19" s="5" customFormat="1" ht="13.5" customHeight="1">
      <c r="A28" s="455" t="s">
        <v>316</v>
      </c>
      <c r="B28" s="447"/>
      <c r="C28" s="447"/>
      <c r="D28" s="447"/>
      <c r="E28" s="447"/>
      <c r="F28" s="447"/>
      <c r="G28" s="447"/>
      <c r="H28" s="447"/>
      <c r="I28" s="447"/>
      <c r="J28" s="447"/>
      <c r="K28" s="447"/>
      <c r="L28" s="447"/>
      <c r="M28" s="447"/>
      <c r="N28" s="447"/>
      <c r="O28" s="447"/>
      <c r="P28" s="447"/>
      <c r="Q28" s="447"/>
      <c r="R28" s="447"/>
      <c r="S28" s="447"/>
    </row>
    <row r="29" spans="1:19" s="5" customFormat="1" ht="18" customHeight="1">
      <c r="A29" s="447"/>
      <c r="B29" s="447" t="s">
        <v>317</v>
      </c>
      <c r="C29" s="447"/>
      <c r="D29" s="677">
        <v>44467</v>
      </c>
      <c r="E29" s="677"/>
      <c r="F29" s="677"/>
      <c r="G29" s="677"/>
      <c r="H29" s="677"/>
      <c r="I29" s="144"/>
      <c r="J29" s="673" t="s">
        <v>318</v>
      </c>
      <c r="K29" s="673"/>
      <c r="L29" s="447"/>
      <c r="M29" s="447"/>
      <c r="N29" s="447"/>
      <c r="O29" s="447"/>
      <c r="P29" s="447"/>
      <c r="Q29" s="447"/>
      <c r="R29" s="447"/>
      <c r="S29" s="447"/>
    </row>
    <row r="30" spans="1:19" s="5" customFormat="1" ht="21.75" customHeight="1">
      <c r="A30" s="447"/>
      <c r="B30" s="447" t="s">
        <v>319</v>
      </c>
      <c r="C30" s="447"/>
      <c r="D30" s="447"/>
      <c r="E30" s="447"/>
      <c r="F30" s="676"/>
      <c r="G30" s="676"/>
      <c r="H30" s="676"/>
      <c r="I30" s="447"/>
      <c r="J30" s="447" t="s">
        <v>320</v>
      </c>
      <c r="K30" s="447"/>
      <c r="L30" s="447"/>
      <c r="M30" s="447"/>
      <c r="N30" s="447"/>
      <c r="O30" s="447"/>
      <c r="P30" s="447"/>
      <c r="Q30" s="447"/>
      <c r="R30" s="447"/>
      <c r="S30" s="447"/>
    </row>
    <row r="31" spans="1:19" s="5" customFormat="1" ht="21.75" customHeight="1">
      <c r="A31" s="447"/>
      <c r="B31" s="447" t="s">
        <v>321</v>
      </c>
      <c r="C31" s="447"/>
      <c r="D31" s="447"/>
      <c r="E31" s="447"/>
      <c r="F31" s="450"/>
      <c r="G31" s="672"/>
      <c r="H31" s="672"/>
      <c r="I31" s="456" t="s">
        <v>322</v>
      </c>
      <c r="J31" s="457"/>
      <c r="K31" s="447"/>
      <c r="L31" s="447"/>
      <c r="M31" s="447"/>
      <c r="N31" s="447"/>
      <c r="O31" s="447"/>
      <c r="P31" s="447"/>
      <c r="Q31" s="447"/>
      <c r="R31" s="447"/>
      <c r="S31" s="447"/>
    </row>
    <row r="32" spans="1:19" s="5" customFormat="1" ht="15.75" customHeight="1">
      <c r="A32" s="447" t="s">
        <v>323</v>
      </c>
      <c r="B32" s="447"/>
      <c r="C32" s="447"/>
      <c r="D32" s="447"/>
      <c r="E32" s="447"/>
      <c r="F32" s="447"/>
      <c r="G32" s="447"/>
      <c r="H32" s="447"/>
      <c r="I32" s="447"/>
      <c r="J32" s="447"/>
      <c r="K32" s="447"/>
      <c r="L32" s="447"/>
      <c r="M32" s="447"/>
      <c r="N32" s="447"/>
      <c r="O32" s="447"/>
      <c r="P32" s="447"/>
      <c r="Q32" s="447"/>
      <c r="R32" s="447"/>
      <c r="S32" s="447"/>
    </row>
    <row r="33" spans="1:11" s="5" customFormat="1" ht="15" customHeight="1">
      <c r="A33" s="7"/>
      <c r="B33" s="447"/>
      <c r="C33" s="447"/>
      <c r="D33" s="447"/>
      <c r="E33" s="447"/>
      <c r="F33" s="447"/>
      <c r="G33" s="447"/>
      <c r="H33" s="447"/>
      <c r="I33" s="447"/>
      <c r="J33" s="447"/>
      <c r="K33" s="447"/>
    </row>
    <row r="34" spans="1:11" s="5" customFormat="1" ht="15" customHeight="1">
      <c r="A34" s="447" t="s">
        <v>324</v>
      </c>
      <c r="B34" s="447" t="s">
        <v>325</v>
      </c>
      <c r="C34" s="447"/>
      <c r="D34" s="678" t="s">
        <v>326</v>
      </c>
      <c r="E34" s="678"/>
      <c r="F34" s="376">
        <f>'Detailed Budget Worksheet'!$G$124</f>
        <v>0</v>
      </c>
      <c r="G34" s="447" t="s">
        <v>327</v>
      </c>
      <c r="H34" s="375">
        <f>'Detailed Budget Worksheet'!$C$128</f>
        <v>0.49</v>
      </c>
      <c r="I34" s="458" t="s">
        <v>328</v>
      </c>
      <c r="J34" s="373">
        <f>F34*H34</f>
        <v>0</v>
      </c>
      <c r="K34" s="447"/>
    </row>
    <row r="35" spans="1:11" s="5" customFormat="1" ht="15" customHeight="1">
      <c r="A35" s="447" t="s">
        <v>329</v>
      </c>
      <c r="B35" s="447" t="s">
        <v>330</v>
      </c>
      <c r="C35" s="447"/>
      <c r="D35" s="678" t="s">
        <v>326</v>
      </c>
      <c r="E35" s="678"/>
      <c r="F35" s="376">
        <f>'Detailed Budget Worksheet'!$I$124</f>
        <v>0</v>
      </c>
      <c r="G35" s="447" t="s">
        <v>327</v>
      </c>
      <c r="H35" s="375">
        <f>'Detailed Budget Worksheet'!$C$128</f>
        <v>0.49</v>
      </c>
      <c r="I35" s="458" t="s">
        <v>328</v>
      </c>
      <c r="J35" s="373">
        <f>F35*H35</f>
        <v>0</v>
      </c>
      <c r="K35" s="447"/>
    </row>
    <row r="36" spans="1:11" s="5" customFormat="1" ht="15" customHeight="1">
      <c r="A36" s="447" t="s">
        <v>331</v>
      </c>
      <c r="B36" s="447" t="s">
        <v>332</v>
      </c>
      <c r="C36" s="447"/>
      <c r="D36" s="678" t="s">
        <v>326</v>
      </c>
      <c r="E36" s="678"/>
      <c r="F36" s="376">
        <f>'Detailed Budget Worksheet'!$K$124</f>
        <v>0</v>
      </c>
      <c r="G36" s="447" t="s">
        <v>327</v>
      </c>
      <c r="H36" s="375">
        <f>'Detailed Budget Worksheet'!$C$128</f>
        <v>0.49</v>
      </c>
      <c r="I36" s="458" t="s">
        <v>328</v>
      </c>
      <c r="J36" s="373">
        <f>F36*H36</f>
        <v>0</v>
      </c>
      <c r="K36" s="447"/>
    </row>
    <row r="37" spans="1:11" s="5" customFormat="1" ht="15" customHeight="1">
      <c r="A37" s="447" t="s">
        <v>333</v>
      </c>
      <c r="B37" s="447" t="s">
        <v>334</v>
      </c>
      <c r="C37" s="447"/>
      <c r="D37" s="678" t="s">
        <v>326</v>
      </c>
      <c r="E37" s="678"/>
      <c r="F37" s="376">
        <f>'Detailed Budget Worksheet'!$M$124</f>
        <v>0</v>
      </c>
      <c r="G37" s="447" t="s">
        <v>327</v>
      </c>
      <c r="H37" s="375">
        <f>'Detailed Budget Worksheet'!$C$128</f>
        <v>0.49</v>
      </c>
      <c r="I37" s="458" t="s">
        <v>328</v>
      </c>
      <c r="J37" s="373">
        <f>F37*H37</f>
        <v>0</v>
      </c>
      <c r="K37" s="447"/>
    </row>
    <row r="38" spans="1:11" s="5" customFormat="1" ht="15" customHeight="1" thickBot="1">
      <c r="A38" s="447" t="s">
        <v>335</v>
      </c>
      <c r="B38" s="447" t="s">
        <v>336</v>
      </c>
      <c r="C38" s="459"/>
      <c r="D38" s="678" t="s">
        <v>326</v>
      </c>
      <c r="E38" s="678"/>
      <c r="F38" s="376">
        <f>'Detailed Budget Worksheet'!$O$124</f>
        <v>0</v>
      </c>
      <c r="G38" s="447" t="s">
        <v>327</v>
      </c>
      <c r="H38" s="375">
        <f>'Detailed Budget Worksheet'!$C$128</f>
        <v>0.49</v>
      </c>
      <c r="I38" s="458" t="s">
        <v>328</v>
      </c>
      <c r="J38" s="374">
        <f>F38*H38</f>
        <v>0</v>
      </c>
      <c r="K38" s="447"/>
    </row>
    <row r="39" spans="1:11" s="5" customFormat="1" ht="15" customHeight="1">
      <c r="A39" s="447"/>
      <c r="B39" s="447"/>
      <c r="C39" s="459"/>
      <c r="D39" s="145"/>
      <c r="E39" s="447"/>
      <c r="F39" s="447"/>
      <c r="G39" s="266"/>
      <c r="H39" s="458"/>
      <c r="I39" s="447"/>
      <c r="J39" s="674">
        <f>SUM(J34:J38)</f>
        <v>0</v>
      </c>
      <c r="K39" s="447"/>
    </row>
    <row r="40" spans="1:11" s="5" customFormat="1" ht="11.25" customHeight="1" thickBot="1">
      <c r="A40" s="447"/>
      <c r="B40" s="447"/>
      <c r="C40" s="459"/>
      <c r="D40" s="447"/>
      <c r="E40" s="447"/>
      <c r="F40" s="447"/>
      <c r="G40" s="447"/>
      <c r="H40" s="447" t="s">
        <v>337</v>
      </c>
      <c r="I40" s="447"/>
      <c r="J40" s="675"/>
      <c r="K40" s="447"/>
    </row>
    <row r="41" spans="1:11" s="5" customFormat="1" ht="12" customHeight="1">
      <c r="A41" s="447" t="s">
        <v>338</v>
      </c>
      <c r="B41" s="447"/>
      <c r="C41" s="447"/>
      <c r="D41" s="447"/>
      <c r="E41" s="447"/>
      <c r="F41" s="447"/>
      <c r="G41" s="447"/>
      <c r="H41" s="447"/>
      <c r="I41" s="447"/>
      <c r="J41" s="447"/>
      <c r="K41" s="447"/>
    </row>
    <row r="42" spans="1:11" s="5" customFormat="1" ht="15.75" customHeight="1">
      <c r="A42" s="447"/>
      <c r="B42" s="673" t="s">
        <v>339</v>
      </c>
      <c r="C42" s="673"/>
      <c r="D42" s="447"/>
      <c r="E42" s="447"/>
      <c r="F42" s="673" t="s">
        <v>340</v>
      </c>
      <c r="G42" s="673"/>
      <c r="H42" s="447"/>
      <c r="I42" s="673" t="s">
        <v>341</v>
      </c>
      <c r="J42" s="673"/>
      <c r="K42" s="447"/>
    </row>
    <row r="43" spans="1:11" s="5" customFormat="1" ht="15.75" customHeight="1">
      <c r="A43" s="447"/>
      <c r="B43" s="673" t="s">
        <v>342</v>
      </c>
      <c r="C43" s="673"/>
      <c r="D43" s="673"/>
      <c r="E43" s="673"/>
      <c r="F43" s="673"/>
      <c r="G43" s="447"/>
      <c r="H43" s="447"/>
      <c r="I43" s="447"/>
      <c r="J43" s="447"/>
      <c r="K43" s="447"/>
    </row>
    <row r="44" spans="1:11" s="5" customFormat="1" ht="15" customHeight="1">
      <c r="A44" s="447" t="s">
        <v>343</v>
      </c>
      <c r="B44" s="447"/>
      <c r="C44" s="447"/>
      <c r="D44" s="447"/>
      <c r="E44" s="447"/>
      <c r="F44" s="447"/>
      <c r="G44" s="447"/>
      <c r="H44" s="447"/>
      <c r="I44" s="447"/>
      <c r="J44" s="447"/>
      <c r="K44" s="447"/>
    </row>
    <row r="45" spans="1:11" s="5" customFormat="1" ht="14.1" customHeight="1">
      <c r="A45" s="686"/>
      <c r="B45" s="686"/>
      <c r="C45" s="686"/>
      <c r="D45" s="686"/>
      <c r="E45" s="686"/>
      <c r="F45" s="686"/>
      <c r="G45" s="686"/>
      <c r="H45" s="686"/>
      <c r="I45" s="686"/>
      <c r="J45" s="686"/>
      <c r="K45" s="686"/>
    </row>
    <row r="46" spans="1:11" customFormat="1" ht="14.1" customHeight="1">
      <c r="A46" s="686"/>
      <c r="B46" s="686"/>
      <c r="C46" s="686"/>
      <c r="D46" s="686"/>
      <c r="E46" s="686"/>
      <c r="F46" s="686"/>
      <c r="G46" s="686"/>
      <c r="H46" s="686"/>
      <c r="I46" s="686"/>
      <c r="J46" s="686"/>
      <c r="K46" s="686"/>
    </row>
    <row r="47" spans="1:11" s="5" customFormat="1" ht="14.1" customHeight="1">
      <c r="A47" s="686"/>
      <c r="B47" s="686"/>
      <c r="C47" s="686"/>
      <c r="D47" s="686"/>
      <c r="E47" s="686"/>
      <c r="F47" s="686"/>
      <c r="G47" s="686"/>
      <c r="H47" s="686"/>
      <c r="I47" s="686"/>
      <c r="J47" s="686"/>
      <c r="K47" s="686"/>
    </row>
    <row r="48" spans="1:11" s="4" customFormat="1" ht="14.25" customHeight="1">
      <c r="A48" s="686"/>
      <c r="B48" s="686"/>
      <c r="C48" s="686"/>
      <c r="D48" s="686"/>
      <c r="E48" s="686"/>
      <c r="F48" s="686"/>
      <c r="G48" s="686"/>
      <c r="H48" s="686"/>
      <c r="I48" s="686"/>
      <c r="J48" s="686"/>
      <c r="K48" s="686"/>
    </row>
    <row r="49" spans="1:13" s="5" customFormat="1" ht="15" customHeight="1">
      <c r="A49" s="686"/>
      <c r="B49" s="686"/>
      <c r="C49" s="686"/>
      <c r="D49" s="686"/>
      <c r="E49" s="686"/>
      <c r="F49" s="686"/>
      <c r="G49" s="686"/>
      <c r="H49" s="686"/>
      <c r="I49" s="686"/>
      <c r="J49" s="686"/>
      <c r="K49" s="686"/>
      <c r="L49" s="147"/>
      <c r="M49" s="447"/>
    </row>
    <row r="50" spans="1:13" s="8" customFormat="1" ht="10.5" customHeight="1">
      <c r="A50" s="267" t="s">
        <v>344</v>
      </c>
      <c r="B50" s="460"/>
      <c r="C50" s="460"/>
      <c r="D50" s="460"/>
      <c r="E50" s="460"/>
      <c r="F50" s="460"/>
      <c r="G50" s="460"/>
      <c r="H50" s="460"/>
      <c r="I50" s="460"/>
      <c r="J50" s="460"/>
      <c r="K50" s="460"/>
      <c r="L50" s="460"/>
      <c r="M50" s="460"/>
    </row>
    <row r="51" spans="1:13" s="8" customFormat="1" ht="10.5" customHeight="1">
      <c r="A51" s="460" t="s">
        <v>345</v>
      </c>
      <c r="B51" s="460"/>
      <c r="C51" s="460"/>
      <c r="D51" s="460"/>
      <c r="E51" s="460"/>
      <c r="F51" s="460"/>
      <c r="G51" s="460"/>
      <c r="H51" s="460"/>
      <c r="I51" s="460"/>
      <c r="J51" s="460"/>
      <c r="K51" s="460"/>
      <c r="L51" s="460"/>
      <c r="M51" s="460"/>
    </row>
    <row r="52" spans="1:13" s="8" customFormat="1" ht="10.5" customHeight="1">
      <c r="A52" s="460" t="s">
        <v>346</v>
      </c>
      <c r="B52" s="460"/>
      <c r="C52" s="460"/>
      <c r="D52" s="460"/>
      <c r="E52" s="460"/>
      <c r="F52" s="460"/>
      <c r="G52" s="460"/>
      <c r="H52" s="460"/>
      <c r="I52" s="460"/>
      <c r="J52" s="460"/>
      <c r="K52" s="460"/>
      <c r="L52" s="460"/>
      <c r="M52" s="460"/>
    </row>
    <row r="53" spans="1:13" ht="6.75" customHeight="1">
      <c r="A53" s="146"/>
      <c r="B53" s="146"/>
      <c r="C53" s="146"/>
      <c r="D53" s="146"/>
      <c r="E53" s="146"/>
      <c r="F53" s="146"/>
      <c r="G53" s="146"/>
      <c r="H53" s="146"/>
      <c r="I53" s="146"/>
      <c r="J53" s="146"/>
      <c r="K53" s="146"/>
    </row>
    <row r="54" spans="1:13">
      <c r="A54" s="679" t="s">
        <v>287</v>
      </c>
      <c r="B54" s="679"/>
      <c r="C54" s="679"/>
      <c r="D54" s="679"/>
      <c r="E54" s="679"/>
      <c r="F54" s="679"/>
      <c r="G54" s="456" t="s">
        <v>347</v>
      </c>
      <c r="H54" s="461"/>
      <c r="J54" s="377" t="s">
        <v>255</v>
      </c>
      <c r="K54" s="377"/>
    </row>
    <row r="55" spans="1:13">
      <c r="A55" s="268"/>
      <c r="B55" s="460"/>
      <c r="C55" s="460"/>
      <c r="D55" s="460"/>
      <c r="E55" s="460"/>
      <c r="F55" s="460"/>
      <c r="G55" s="460"/>
      <c r="H55" s="460"/>
      <c r="I55" s="460"/>
      <c r="J55" s="147" t="s">
        <v>348</v>
      </c>
      <c r="K55" s="378"/>
    </row>
  </sheetData>
  <sheetProtection algorithmName="SHA-512" hashValue="pWVUTHbfX+C2oa31cZw0CHqUcvVmML0AikNyk5XPzqZqBTIqr6Zgq8Z3uVPoH8B70gSVSEO8WXcaANrX8lNGQQ==" saltValue="pfIojR4tKkj7JuHTWAm0SA==" spinCount="100000" sheet="1" objects="1" scenarios="1" selectLockedCells="1"/>
  <mergeCells count="41">
    <mergeCell ref="A54:F54"/>
    <mergeCell ref="A1:G1"/>
    <mergeCell ref="H1:K1"/>
    <mergeCell ref="B6:E6"/>
    <mergeCell ref="B5:H5"/>
    <mergeCell ref="B11:D11"/>
    <mergeCell ref="A3:K3"/>
    <mergeCell ref="G19:K19"/>
    <mergeCell ref="E25:H25"/>
    <mergeCell ref="A45:K49"/>
    <mergeCell ref="F6:H6"/>
    <mergeCell ref="I25:K25"/>
    <mergeCell ref="D38:E38"/>
    <mergeCell ref="B43:F43"/>
    <mergeCell ref="F42:G42"/>
    <mergeCell ref="A27:K27"/>
    <mergeCell ref="B42:C42"/>
    <mergeCell ref="D34:E34"/>
    <mergeCell ref="D35:E35"/>
    <mergeCell ref="D36:E36"/>
    <mergeCell ref="D37:E37"/>
    <mergeCell ref="G31:H31"/>
    <mergeCell ref="I42:J42"/>
    <mergeCell ref="J29:K29"/>
    <mergeCell ref="J39:J40"/>
    <mergeCell ref="F30:H30"/>
    <mergeCell ref="D29:H29"/>
    <mergeCell ref="E8:H8"/>
    <mergeCell ref="E11:H11"/>
    <mergeCell ref="G14:K14"/>
    <mergeCell ref="G15:K15"/>
    <mergeCell ref="I17:K17"/>
    <mergeCell ref="B13:F13"/>
    <mergeCell ref="B8:D8"/>
    <mergeCell ref="B14:F14"/>
    <mergeCell ref="A18:G18"/>
    <mergeCell ref="A16:D17"/>
    <mergeCell ref="E16:G17"/>
    <mergeCell ref="A25:D25"/>
    <mergeCell ref="A19:F19"/>
    <mergeCell ref="A21:J22"/>
  </mergeCells>
  <phoneticPr fontId="6" type="noConversion"/>
  <printOptions horizontalCentered="1"/>
  <pageMargins left="0.25" right="0.25" top="0.48" bottom="0.25" header="0.34" footer="0.5"/>
  <pageSetup scale="88"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077" r:id="rId3" name="Check Box 5">
              <controlPr defaultSize="0" autoFill="0" autoLine="0" autoPict="0">
                <anchor moveWithCells="1">
                  <from>
                    <xdr:col>0</xdr:col>
                    <xdr:colOff>0</xdr:colOff>
                    <xdr:row>28</xdr:row>
                    <xdr:rowOff>9525</xdr:rowOff>
                  </from>
                  <to>
                    <xdr:col>1</xdr:col>
                    <xdr:colOff>114300</xdr:colOff>
                    <xdr:row>29</xdr:row>
                    <xdr:rowOff>9525</xdr:rowOff>
                  </to>
                </anchor>
              </controlPr>
            </control>
          </mc:Choice>
        </mc:AlternateContent>
        <mc:AlternateContent xmlns:mc="http://schemas.openxmlformats.org/markup-compatibility/2006">
          <mc:Choice Requires="x14">
            <control shapeId="3078" r:id="rId4" name="Check Box 6">
              <controlPr defaultSize="0" autoFill="0" autoLine="0" autoPict="0">
                <anchor moveWithCells="1">
                  <from>
                    <xdr:col>8</xdr:col>
                    <xdr:colOff>800100</xdr:colOff>
                    <xdr:row>28</xdr:row>
                    <xdr:rowOff>28575</xdr:rowOff>
                  </from>
                  <to>
                    <xdr:col>9</xdr:col>
                    <xdr:colOff>76200</xdr:colOff>
                    <xdr:row>29</xdr:row>
                    <xdr:rowOff>9525</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0</xdr:col>
                    <xdr:colOff>0</xdr:colOff>
                    <xdr:row>29</xdr:row>
                    <xdr:rowOff>47625</xdr:rowOff>
                  </from>
                  <to>
                    <xdr:col>1</xdr:col>
                    <xdr:colOff>114300</xdr:colOff>
                    <xdr:row>30</xdr:row>
                    <xdr:rowOff>9525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0</xdr:col>
                    <xdr:colOff>0</xdr:colOff>
                    <xdr:row>30</xdr:row>
                    <xdr:rowOff>47625</xdr:rowOff>
                  </from>
                  <to>
                    <xdr:col>1</xdr:col>
                    <xdr:colOff>114300</xdr:colOff>
                    <xdr:row>31</xdr:row>
                    <xdr:rowOff>9525</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0</xdr:col>
                    <xdr:colOff>0</xdr:colOff>
                    <xdr:row>41</xdr:row>
                    <xdr:rowOff>0</xdr:rowOff>
                  </from>
                  <to>
                    <xdr:col>1</xdr:col>
                    <xdr:colOff>114300</xdr:colOff>
                    <xdr:row>42</xdr:row>
                    <xdr:rowOff>9525</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4</xdr:col>
                    <xdr:colOff>0</xdr:colOff>
                    <xdr:row>41</xdr:row>
                    <xdr:rowOff>0</xdr:rowOff>
                  </from>
                  <to>
                    <xdr:col>4</xdr:col>
                    <xdr:colOff>333375</xdr:colOff>
                    <xdr:row>42</xdr:row>
                    <xdr:rowOff>9525</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7</xdr:col>
                    <xdr:colOff>0</xdr:colOff>
                    <xdr:row>41</xdr:row>
                    <xdr:rowOff>0</xdr:rowOff>
                  </from>
                  <to>
                    <xdr:col>7</xdr:col>
                    <xdr:colOff>342900</xdr:colOff>
                    <xdr:row>42</xdr:row>
                    <xdr:rowOff>9525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0</xdr:col>
                    <xdr:colOff>0</xdr:colOff>
                    <xdr:row>41</xdr:row>
                    <xdr:rowOff>180975</xdr:rowOff>
                  </from>
                  <to>
                    <xdr:col>1</xdr:col>
                    <xdr:colOff>114300</xdr:colOff>
                    <xdr:row>43</xdr:row>
                    <xdr:rowOff>0</xdr:rowOff>
                  </to>
                </anchor>
              </controlPr>
            </control>
          </mc:Choice>
        </mc:AlternateContent>
        <mc:AlternateContent xmlns:mc="http://schemas.openxmlformats.org/markup-compatibility/2006">
          <mc:Choice Requires="x14">
            <control shapeId="3093" r:id="rId11" name="Check Box 21">
              <controlPr defaultSize="0" autoFill="0" autoLine="0" autoPict="0">
                <anchor moveWithCells="1">
                  <from>
                    <xdr:col>0</xdr:col>
                    <xdr:colOff>0</xdr:colOff>
                    <xdr:row>3</xdr:row>
                    <xdr:rowOff>190500</xdr:rowOff>
                  </from>
                  <to>
                    <xdr:col>1</xdr:col>
                    <xdr:colOff>114300</xdr:colOff>
                    <xdr:row>5</xdr:row>
                    <xdr:rowOff>28575</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0</xdr:col>
                    <xdr:colOff>0</xdr:colOff>
                    <xdr:row>5</xdr:row>
                    <xdr:rowOff>9525</xdr:rowOff>
                  </from>
                  <to>
                    <xdr:col>1</xdr:col>
                    <xdr:colOff>114300</xdr:colOff>
                    <xdr:row>6</xdr:row>
                    <xdr:rowOff>38100</xdr:rowOff>
                  </to>
                </anchor>
              </controlPr>
            </control>
          </mc:Choice>
        </mc:AlternateContent>
        <mc:AlternateContent xmlns:mc="http://schemas.openxmlformats.org/markup-compatibility/2006">
          <mc:Choice Requires="x14">
            <control shapeId="3095" r:id="rId13" name="Check Box 23">
              <controlPr defaultSize="0" autoFill="0" autoLine="0" autoPict="0">
                <anchor moveWithCells="1">
                  <from>
                    <xdr:col>0</xdr:col>
                    <xdr:colOff>0</xdr:colOff>
                    <xdr:row>7</xdr:row>
                    <xdr:rowOff>47625</xdr:rowOff>
                  </from>
                  <to>
                    <xdr:col>1</xdr:col>
                    <xdr:colOff>114300</xdr:colOff>
                    <xdr:row>8</xdr:row>
                    <xdr:rowOff>38100</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0</xdr:col>
                    <xdr:colOff>0</xdr:colOff>
                    <xdr:row>10</xdr:row>
                    <xdr:rowOff>38100</xdr:rowOff>
                  </from>
                  <to>
                    <xdr:col>1</xdr:col>
                    <xdr:colOff>114300</xdr:colOff>
                    <xdr:row>11</xdr:row>
                    <xdr:rowOff>38100</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0</xdr:col>
                    <xdr:colOff>0</xdr:colOff>
                    <xdr:row>12</xdr:row>
                    <xdr:rowOff>0</xdr:rowOff>
                  </from>
                  <to>
                    <xdr:col>1</xdr:col>
                    <xdr:colOff>114300</xdr:colOff>
                    <xdr:row>13</xdr:row>
                    <xdr:rowOff>28575</xdr:rowOff>
                  </to>
                </anchor>
              </controlPr>
            </control>
          </mc:Choice>
        </mc:AlternateContent>
        <mc:AlternateContent xmlns:mc="http://schemas.openxmlformats.org/markup-compatibility/2006">
          <mc:Choice Requires="x14">
            <control shapeId="3118" r:id="rId16" name="Check Box 46">
              <controlPr defaultSize="0" autoFill="0" autoLine="0" autoPict="0">
                <anchor moveWithCells="1">
                  <from>
                    <xdr:col>0</xdr:col>
                    <xdr:colOff>0</xdr:colOff>
                    <xdr:row>15</xdr:row>
                    <xdr:rowOff>38100</xdr:rowOff>
                  </from>
                  <to>
                    <xdr:col>1</xdr:col>
                    <xdr:colOff>114300</xdr:colOff>
                    <xdr:row>16</xdr:row>
                    <xdr:rowOff>104775</xdr:rowOff>
                  </to>
                </anchor>
              </controlPr>
            </control>
          </mc:Choice>
        </mc:AlternateContent>
        <mc:AlternateContent xmlns:mc="http://schemas.openxmlformats.org/markup-compatibility/2006">
          <mc:Choice Requires="x14">
            <control shapeId="3140" r:id="rId17" name="Check Box 68">
              <controlPr defaultSize="0" autoFill="0" autoLine="0" autoPict="0">
                <anchor moveWithCells="1">
                  <from>
                    <xdr:col>0</xdr:col>
                    <xdr:colOff>0</xdr:colOff>
                    <xdr:row>14</xdr:row>
                    <xdr:rowOff>0</xdr:rowOff>
                  </from>
                  <to>
                    <xdr:col>1</xdr:col>
                    <xdr:colOff>114300</xdr:colOff>
                    <xdr:row>15</xdr:row>
                    <xdr:rowOff>28575</xdr:rowOff>
                  </to>
                </anchor>
              </controlPr>
            </control>
          </mc:Choice>
        </mc:AlternateContent>
        <mc:AlternateContent xmlns:mc="http://schemas.openxmlformats.org/markup-compatibility/2006">
          <mc:Choice Requires="x14">
            <control shapeId="3141" r:id="rId18" name="Check Box 69">
              <controlPr defaultSize="0" autoFill="0" autoLine="0" autoPict="0">
                <anchor moveWithCells="1">
                  <from>
                    <xdr:col>0</xdr:col>
                    <xdr:colOff>0</xdr:colOff>
                    <xdr:row>14</xdr:row>
                    <xdr:rowOff>0</xdr:rowOff>
                  </from>
                  <to>
                    <xdr:col>1</xdr:col>
                    <xdr:colOff>114300</xdr:colOff>
                    <xdr:row>15</xdr:row>
                    <xdr:rowOff>28575</xdr:rowOff>
                  </to>
                </anchor>
              </controlPr>
            </control>
          </mc:Choice>
        </mc:AlternateContent>
        <mc:AlternateContent xmlns:mc="http://schemas.openxmlformats.org/markup-compatibility/2006">
          <mc:Choice Requires="x14">
            <control shapeId="3148" r:id="rId19" name="Check Box 76">
              <controlPr defaultSize="0" autoFill="0" autoLine="0" autoPict="0">
                <anchor moveWithCells="1">
                  <from>
                    <xdr:col>3</xdr:col>
                    <xdr:colOff>314325</xdr:colOff>
                    <xdr:row>15</xdr:row>
                    <xdr:rowOff>28575</xdr:rowOff>
                  </from>
                  <to>
                    <xdr:col>4</xdr:col>
                    <xdr:colOff>314325</xdr:colOff>
                    <xdr:row>16</xdr:row>
                    <xdr:rowOff>123825</xdr:rowOff>
                  </to>
                </anchor>
              </controlPr>
            </control>
          </mc:Choice>
        </mc:AlternateContent>
        <mc:AlternateContent xmlns:mc="http://schemas.openxmlformats.org/markup-compatibility/2006">
          <mc:Choice Requires="x14">
            <control shapeId="3157" r:id="rId20" name="Check Box 85">
              <controlPr defaultSize="0" autoFill="0" autoLine="0" autoPict="0">
                <anchor moveWithCells="1">
                  <from>
                    <xdr:col>8</xdr:col>
                    <xdr:colOff>190500</xdr:colOff>
                    <xdr:row>50</xdr:row>
                    <xdr:rowOff>85725</xdr:rowOff>
                  </from>
                  <to>
                    <xdr:col>8</xdr:col>
                    <xdr:colOff>542925</xdr:colOff>
                    <xdr:row>52</xdr:row>
                    <xdr:rowOff>38100</xdr:rowOff>
                  </to>
                </anchor>
              </controlPr>
            </control>
          </mc:Choice>
        </mc:AlternateContent>
        <mc:AlternateContent xmlns:mc="http://schemas.openxmlformats.org/markup-compatibility/2006">
          <mc:Choice Requires="x14">
            <control shapeId="3158" r:id="rId21" name="Check Box 86">
              <controlPr defaultSize="0" autoFill="0" autoLine="0" autoPict="0">
                <anchor moveWithCells="1">
                  <from>
                    <xdr:col>8</xdr:col>
                    <xdr:colOff>885825</xdr:colOff>
                    <xdr:row>50</xdr:row>
                    <xdr:rowOff>85725</xdr:rowOff>
                  </from>
                  <to>
                    <xdr:col>9</xdr:col>
                    <xdr:colOff>180975</xdr:colOff>
                    <xdr:row>52</xdr:row>
                    <xdr:rowOff>38100</xdr:rowOff>
                  </to>
                </anchor>
              </controlPr>
            </control>
          </mc:Choice>
        </mc:AlternateContent>
        <mc:AlternateContent xmlns:mc="http://schemas.openxmlformats.org/markup-compatibility/2006">
          <mc:Choice Requires="x14">
            <control shapeId="3163" r:id="rId22" name="Check Box 91">
              <controlPr defaultSize="0" autoFill="0" autoLine="0" autoPict="0">
                <anchor moveWithCells="1">
                  <from>
                    <xdr:col>6</xdr:col>
                    <xdr:colOff>533400</xdr:colOff>
                    <xdr:row>18</xdr:row>
                    <xdr:rowOff>9525</xdr:rowOff>
                  </from>
                  <to>
                    <xdr:col>6</xdr:col>
                    <xdr:colOff>876300</xdr:colOff>
                    <xdr:row>18</xdr:row>
                    <xdr:rowOff>228600</xdr:rowOff>
                  </to>
                </anchor>
              </controlPr>
            </control>
          </mc:Choice>
        </mc:AlternateContent>
        <mc:AlternateContent xmlns:mc="http://schemas.openxmlformats.org/markup-compatibility/2006">
          <mc:Choice Requires="x14">
            <control shapeId="3164" r:id="rId23" name="Check Box 92">
              <controlPr defaultSize="0" autoFill="0" autoLine="0" autoPict="0">
                <anchor moveWithCells="1">
                  <from>
                    <xdr:col>8</xdr:col>
                    <xdr:colOff>314325</xdr:colOff>
                    <xdr:row>18</xdr:row>
                    <xdr:rowOff>9525</xdr:rowOff>
                  </from>
                  <to>
                    <xdr:col>8</xdr:col>
                    <xdr:colOff>657225</xdr:colOff>
                    <xdr:row>18</xdr:row>
                    <xdr:rowOff>228600</xdr:rowOff>
                  </to>
                </anchor>
              </controlPr>
            </control>
          </mc:Choice>
        </mc:AlternateContent>
        <mc:AlternateContent xmlns:mc="http://schemas.openxmlformats.org/markup-compatibility/2006">
          <mc:Choice Requires="x14">
            <control shapeId="140902" r:id="rId24" name="Check Box 1638">
              <controlPr defaultSize="0" autoFill="0" autoLine="0" autoPict="0">
                <anchor moveWithCells="1">
                  <from>
                    <xdr:col>4</xdr:col>
                    <xdr:colOff>485775</xdr:colOff>
                    <xdr:row>17</xdr:row>
                    <xdr:rowOff>0</xdr:rowOff>
                  </from>
                  <to>
                    <xdr:col>5</xdr:col>
                    <xdr:colOff>333375</xdr:colOff>
                    <xdr:row>18</xdr:row>
                    <xdr:rowOff>9525</xdr:rowOff>
                  </to>
                </anchor>
              </controlPr>
            </control>
          </mc:Choice>
        </mc:AlternateContent>
        <mc:AlternateContent xmlns:mc="http://schemas.openxmlformats.org/markup-compatibility/2006">
          <mc:Choice Requires="x14">
            <control shapeId="140903" r:id="rId25" name="Check Box 1639">
              <controlPr defaultSize="0" autoFill="0" autoLine="0" autoPict="0">
                <anchor moveWithCells="1">
                  <from>
                    <xdr:col>5</xdr:col>
                    <xdr:colOff>409575</xdr:colOff>
                    <xdr:row>17</xdr:row>
                    <xdr:rowOff>0</xdr:rowOff>
                  </from>
                  <to>
                    <xdr:col>5</xdr:col>
                    <xdr:colOff>752475</xdr:colOff>
                    <xdr:row>18</xdr:row>
                    <xdr:rowOff>9525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68"/>
  <sheetViews>
    <sheetView showGridLines="0" zoomScale="120" zoomScaleNormal="120" zoomScaleSheetLayoutView="118" zoomScalePageLayoutView="120" workbookViewId="0">
      <selection activeCell="F1" sqref="F1:H1"/>
    </sheetView>
  </sheetViews>
  <sheetFormatPr defaultColWidth="11.42578125" defaultRowHeight="12.75"/>
  <cols>
    <col min="1" max="1" width="6.42578125" customWidth="1"/>
    <col min="2" max="2" width="10.42578125" customWidth="1"/>
    <col min="3" max="8" width="12.7109375" customWidth="1"/>
  </cols>
  <sheetData>
    <row r="1" spans="1:251" ht="15" customHeight="1">
      <c r="A1" s="703" t="s">
        <v>290</v>
      </c>
      <c r="B1" s="703"/>
      <c r="C1" s="703"/>
      <c r="D1" s="703"/>
      <c r="E1" s="703"/>
      <c r="F1" s="688"/>
      <c r="G1" s="688"/>
      <c r="H1" s="688"/>
    </row>
    <row r="2" spans="1:251">
      <c r="A2" s="269"/>
      <c r="B2" s="269"/>
      <c r="C2" s="269"/>
      <c r="H2" s="269"/>
    </row>
    <row r="3" spans="1:251" ht="15">
      <c r="A3" s="694" t="s">
        <v>349</v>
      </c>
      <c r="B3" s="695"/>
      <c r="C3" s="695"/>
      <c r="D3" s="695"/>
      <c r="E3" s="695"/>
      <c r="F3" s="695"/>
      <c r="G3" s="695"/>
      <c r="H3" s="696"/>
    </row>
    <row r="4" spans="1:251" ht="15">
      <c r="A4" s="691" t="s">
        <v>350</v>
      </c>
      <c r="B4" s="692"/>
      <c r="C4" s="692"/>
      <c r="D4" s="692"/>
      <c r="E4" s="692"/>
      <c r="F4" s="692"/>
      <c r="G4" s="692"/>
      <c r="H4" s="693"/>
      <c r="I4" s="270"/>
    </row>
    <row r="5" spans="1:251" s="273" customFormat="1" ht="9.75" customHeight="1" thickBot="1">
      <c r="A5" s="271"/>
      <c r="B5" s="269"/>
      <c r="C5" s="269"/>
      <c r="D5" s="269"/>
      <c r="E5" s="269"/>
      <c r="F5" s="269"/>
      <c r="G5" s="269"/>
      <c r="H5" s="272"/>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row>
    <row r="6" spans="1:251" s="152" customFormat="1" ht="35.25" customHeight="1" thickTop="1">
      <c r="A6" s="697"/>
      <c r="B6" s="698"/>
      <c r="C6" s="274" t="s">
        <v>351</v>
      </c>
      <c r="D6" s="274" t="s">
        <v>270</v>
      </c>
      <c r="E6" s="274" t="s">
        <v>271</v>
      </c>
      <c r="F6" s="274" t="s">
        <v>272</v>
      </c>
      <c r="G6" s="274" t="s">
        <v>273</v>
      </c>
      <c r="H6" s="136" t="s">
        <v>352</v>
      </c>
      <c r="I6" s="275"/>
    </row>
    <row r="7" spans="1:251" s="152" customFormat="1" ht="22.5" customHeight="1">
      <c r="A7" s="699" t="s">
        <v>353</v>
      </c>
      <c r="B7" s="700"/>
      <c r="C7" s="276">
        <f>'Detailed Budget Worksheet'!$G$125</f>
        <v>0</v>
      </c>
      <c r="D7" s="276">
        <f>'Detailed Budget Worksheet'!$I$125</f>
        <v>0</v>
      </c>
      <c r="E7" s="276">
        <f>'Detailed Budget Worksheet'!$K$125</f>
        <v>0</v>
      </c>
      <c r="F7" s="276">
        <f>'Detailed Budget Worksheet'!$M$125</f>
        <v>0</v>
      </c>
      <c r="G7" s="276">
        <f>'Detailed Budget Worksheet'!$O$125</f>
        <v>0</v>
      </c>
      <c r="H7" s="277">
        <f>'Detailed Budget Worksheet'!$Q$125</f>
        <v>0</v>
      </c>
      <c r="I7" s="275"/>
    </row>
    <row r="8" spans="1:251" s="152" customFormat="1" ht="15.75" customHeight="1">
      <c r="A8" s="701"/>
      <c r="B8" s="702"/>
      <c r="C8" s="278" t="s">
        <v>354</v>
      </c>
      <c r="D8" s="279"/>
      <c r="E8" s="279"/>
      <c r="F8" s="279"/>
      <c r="G8" s="279"/>
      <c r="H8" s="462" t="s">
        <v>355</v>
      </c>
      <c r="I8" s="275"/>
    </row>
    <row r="9" spans="1:251" s="152" customFormat="1" ht="25.5" customHeight="1" thickBot="1">
      <c r="A9" s="689" t="s">
        <v>356</v>
      </c>
      <c r="B9" s="690"/>
      <c r="C9" s="280">
        <f>'Detailed Budget Worksheet'!$G$119</f>
        <v>0</v>
      </c>
      <c r="D9" s="281">
        <f>'Detailed Budget Worksheet'!$I$119</f>
        <v>0</v>
      </c>
      <c r="E9" s="281">
        <f>'Detailed Budget Worksheet'!$K$119</f>
        <v>0</v>
      </c>
      <c r="F9" s="281">
        <f>'Detailed Budget Worksheet'!$M$119</f>
        <v>0</v>
      </c>
      <c r="G9" s="281">
        <f>'Detailed Budget Worksheet'!$O$119</f>
        <v>0</v>
      </c>
      <c r="H9" s="282">
        <f>SUM(C9:G9)</f>
        <v>0</v>
      </c>
      <c r="I9" s="275"/>
    </row>
    <row r="10" spans="1:251" s="152" customFormat="1" ht="21.75" customHeight="1" thickBot="1">
      <c r="A10" s="689" t="s">
        <v>357</v>
      </c>
      <c r="B10" s="690"/>
      <c r="C10" s="283">
        <f>C7+C9</f>
        <v>0</v>
      </c>
      <c r="D10" s="283">
        <f>D7+D9</f>
        <v>0</v>
      </c>
      <c r="E10" s="283">
        <f>E7+E9</f>
        <v>0</v>
      </c>
      <c r="F10" s="283">
        <f>F7+F9</f>
        <v>0</v>
      </c>
      <c r="G10" s="283">
        <f>G7+G9</f>
        <v>0</v>
      </c>
      <c r="H10" s="463">
        <f>SUM(C10:G10)</f>
        <v>0</v>
      </c>
    </row>
    <row r="11" spans="1:251" ht="15.75">
      <c r="C11" s="284"/>
      <c r="D11" s="285"/>
      <c r="E11" s="285"/>
    </row>
    <row r="12" spans="1:251">
      <c r="A12" s="286" t="s">
        <v>36</v>
      </c>
    </row>
    <row r="13" spans="1:251" ht="15.75">
      <c r="A13" s="89"/>
      <c r="B13" s="88"/>
      <c r="C13" s="88"/>
      <c r="D13" s="90"/>
      <c r="E13" s="90"/>
      <c r="F13" s="90"/>
      <c r="G13" s="90"/>
      <c r="H13" s="88"/>
    </row>
    <row r="14" spans="1:251">
      <c r="A14" s="88"/>
      <c r="B14" s="88"/>
      <c r="C14" s="88"/>
      <c r="D14" s="90"/>
      <c r="E14" s="90"/>
      <c r="F14" s="90"/>
      <c r="G14" s="90"/>
      <c r="H14" s="88"/>
    </row>
    <row r="15" spans="1:251" ht="15.75">
      <c r="A15" s="87"/>
      <c r="B15" s="88"/>
      <c r="C15" s="88"/>
      <c r="D15" s="90"/>
      <c r="E15" s="90"/>
      <c r="F15" s="90"/>
      <c r="G15" s="90"/>
      <c r="H15" s="88"/>
    </row>
    <row r="16" spans="1:251" ht="15.75">
      <c r="A16" s="87"/>
      <c r="B16" s="88"/>
      <c r="C16" s="88"/>
      <c r="D16" s="90"/>
      <c r="E16" s="90"/>
      <c r="F16" s="90"/>
      <c r="G16" s="90"/>
      <c r="H16" s="88"/>
    </row>
    <row r="17" spans="1:8" ht="15.75">
      <c r="A17" s="87"/>
      <c r="B17" s="88"/>
      <c r="C17" s="88"/>
      <c r="D17" s="90"/>
      <c r="E17" s="90"/>
      <c r="F17" s="90"/>
      <c r="G17" s="90"/>
      <c r="H17" s="88"/>
    </row>
    <row r="18" spans="1:8" ht="15.75">
      <c r="A18" s="87"/>
      <c r="B18" s="88"/>
      <c r="C18" s="88"/>
      <c r="D18" s="90"/>
      <c r="E18" s="90"/>
      <c r="F18" s="90"/>
      <c r="G18" s="90"/>
      <c r="H18" s="88"/>
    </row>
    <row r="19" spans="1:8" ht="15.75">
      <c r="A19" s="87"/>
      <c r="B19" s="88"/>
      <c r="C19" s="88"/>
      <c r="D19" s="88"/>
      <c r="E19" s="88"/>
      <c r="F19" s="88"/>
      <c r="G19" s="90"/>
      <c r="H19" s="88"/>
    </row>
    <row r="20" spans="1:8" ht="15.75">
      <c r="A20" s="87"/>
      <c r="B20" s="88"/>
      <c r="C20" s="88"/>
      <c r="D20" s="88"/>
      <c r="E20" s="88"/>
      <c r="F20" s="88"/>
      <c r="G20" s="90"/>
      <c r="H20" s="88"/>
    </row>
    <row r="21" spans="1:8" ht="15.75">
      <c r="A21" s="87"/>
      <c r="B21" s="88"/>
      <c r="C21" s="88"/>
      <c r="D21" s="88"/>
      <c r="E21" s="88"/>
      <c r="F21" s="88"/>
      <c r="G21" s="90"/>
      <c r="H21" s="88"/>
    </row>
    <row r="22" spans="1:8">
      <c r="A22" s="88"/>
      <c r="B22" s="88"/>
      <c r="C22" s="88"/>
      <c r="D22" s="88"/>
      <c r="E22" s="88"/>
      <c r="F22" s="88"/>
      <c r="G22" s="90"/>
      <c r="H22" s="88"/>
    </row>
    <row r="23" spans="1:8" ht="15.75">
      <c r="A23" s="87"/>
      <c r="B23" s="88"/>
      <c r="C23" s="88"/>
      <c r="D23" s="88"/>
      <c r="E23" s="88"/>
      <c r="F23" s="88"/>
      <c r="G23" s="90"/>
      <c r="H23" s="88"/>
    </row>
    <row r="24" spans="1:8" ht="15.75">
      <c r="A24" s="87"/>
      <c r="B24" s="88"/>
      <c r="C24" s="88"/>
      <c r="D24" s="88"/>
      <c r="E24" s="88"/>
      <c r="F24" s="88"/>
      <c r="G24" s="90"/>
      <c r="H24" s="88"/>
    </row>
    <row r="25" spans="1:8" ht="15.75">
      <c r="A25" s="87"/>
      <c r="B25" s="88"/>
      <c r="C25" s="88"/>
      <c r="D25" s="88"/>
      <c r="E25" s="88"/>
      <c r="F25" s="88"/>
      <c r="G25" s="90"/>
      <c r="H25" s="88"/>
    </row>
    <row r="26" spans="1:8">
      <c r="A26" s="88"/>
      <c r="B26" s="88"/>
      <c r="C26" s="88"/>
      <c r="D26" s="88"/>
      <c r="E26" s="88"/>
      <c r="F26" s="88"/>
      <c r="G26" s="88"/>
      <c r="H26" s="88"/>
    </row>
    <row r="27" spans="1:8">
      <c r="A27" s="88"/>
      <c r="B27" s="88"/>
      <c r="C27" s="88"/>
      <c r="D27" s="88"/>
      <c r="E27" s="88"/>
      <c r="F27" s="88"/>
      <c r="G27" s="88"/>
      <c r="H27" s="88"/>
    </row>
    <row r="28" spans="1:8" ht="15.75">
      <c r="A28" s="87"/>
      <c r="B28" s="88"/>
      <c r="C28" s="88"/>
      <c r="D28" s="88"/>
      <c r="E28" s="88"/>
      <c r="F28" s="88"/>
      <c r="G28" s="88"/>
      <c r="H28" s="88"/>
    </row>
    <row r="29" spans="1:8">
      <c r="A29" s="88"/>
      <c r="B29" s="88"/>
      <c r="C29" s="88"/>
      <c r="D29" s="88"/>
      <c r="E29" s="88"/>
      <c r="F29" s="88"/>
      <c r="G29" s="88"/>
      <c r="H29" s="88"/>
    </row>
    <row r="30" spans="1:8" ht="15.75">
      <c r="A30" s="87"/>
      <c r="B30" s="88"/>
      <c r="C30" s="88"/>
      <c r="D30" s="88"/>
      <c r="E30" s="88"/>
      <c r="F30" s="88"/>
      <c r="G30" s="88"/>
      <c r="H30" s="88"/>
    </row>
    <row r="31" spans="1:8" ht="15.75">
      <c r="A31" s="87"/>
      <c r="B31" s="88"/>
      <c r="C31" s="88"/>
      <c r="D31" s="88"/>
      <c r="E31" s="88"/>
      <c r="F31" s="88"/>
      <c r="G31" s="88"/>
      <c r="H31" s="88"/>
    </row>
    <row r="32" spans="1:8" ht="15.75">
      <c r="A32" s="87"/>
      <c r="B32" s="88"/>
      <c r="C32" s="88"/>
      <c r="D32" s="88"/>
      <c r="E32" s="88"/>
      <c r="F32" s="88"/>
      <c r="G32" s="88"/>
      <c r="H32" s="88"/>
    </row>
    <row r="33" spans="1:8">
      <c r="A33" s="88"/>
      <c r="B33" s="88"/>
      <c r="C33" s="88"/>
      <c r="D33" s="88"/>
      <c r="E33" s="88"/>
      <c r="F33" s="88"/>
      <c r="G33" s="88"/>
      <c r="H33" s="88"/>
    </row>
    <row r="34" spans="1:8" ht="15.75">
      <c r="A34" s="87"/>
      <c r="B34" s="88"/>
      <c r="C34" s="88"/>
      <c r="D34" s="88"/>
      <c r="E34" s="88"/>
      <c r="F34" s="88"/>
      <c r="G34" s="88"/>
      <c r="H34" s="88"/>
    </row>
    <row r="35" spans="1:8">
      <c r="A35" s="286" t="s">
        <v>358</v>
      </c>
    </row>
    <row r="36" spans="1:8">
      <c r="A36" s="88"/>
      <c r="B36" s="88"/>
      <c r="C36" s="88"/>
      <c r="D36" s="88"/>
      <c r="E36" s="88"/>
      <c r="F36" s="88"/>
      <c r="G36" s="88"/>
      <c r="H36" s="88"/>
    </row>
    <row r="37" spans="1:8" ht="15.75">
      <c r="A37" s="87"/>
      <c r="B37" s="88"/>
      <c r="C37" s="88"/>
      <c r="D37" s="88"/>
      <c r="E37" s="88"/>
      <c r="F37" s="88"/>
      <c r="G37" s="88"/>
      <c r="H37" s="88"/>
    </row>
    <row r="38" spans="1:8" ht="15.75">
      <c r="A38" s="87"/>
      <c r="B38" s="88"/>
      <c r="C38" s="88"/>
      <c r="D38" s="88"/>
      <c r="E38" s="88"/>
      <c r="F38" s="88"/>
      <c r="G38" s="88"/>
      <c r="H38" s="88"/>
    </row>
    <row r="39" spans="1:8" ht="15.75">
      <c r="A39" s="87"/>
      <c r="B39" s="88"/>
      <c r="C39" s="88"/>
      <c r="D39" s="88"/>
      <c r="E39" s="88"/>
      <c r="F39" s="88"/>
      <c r="G39" s="88"/>
      <c r="H39" s="88"/>
    </row>
    <row r="40" spans="1:8" ht="15.75">
      <c r="A40" s="87"/>
      <c r="B40" s="88"/>
      <c r="C40" s="88"/>
      <c r="D40" s="88"/>
      <c r="E40" s="88"/>
      <c r="F40" s="88"/>
      <c r="G40" s="88"/>
      <c r="H40" s="88"/>
    </row>
    <row r="41" spans="1:8">
      <c r="A41" s="88"/>
      <c r="B41" s="88"/>
      <c r="C41" s="88"/>
      <c r="D41" s="88"/>
      <c r="E41" s="88"/>
      <c r="F41" s="88"/>
      <c r="G41" s="88"/>
      <c r="H41" s="88"/>
    </row>
    <row r="42" spans="1:8">
      <c r="A42" s="177"/>
      <c r="B42" s="88"/>
      <c r="C42" s="88"/>
      <c r="D42" s="88"/>
      <c r="E42" s="88"/>
      <c r="F42" s="88"/>
      <c r="G42" s="88"/>
      <c r="H42" s="88"/>
    </row>
    <row r="43" spans="1:8" ht="15.75">
      <c r="A43" s="87"/>
      <c r="B43" s="88"/>
      <c r="C43" s="88"/>
      <c r="D43" s="88"/>
      <c r="E43" s="88"/>
      <c r="F43" s="88"/>
      <c r="G43" s="88"/>
      <c r="H43" s="88"/>
    </row>
    <row r="44" spans="1:8" ht="15.75">
      <c r="A44" s="87"/>
      <c r="B44" s="88"/>
      <c r="C44" s="88"/>
      <c r="D44" s="88"/>
      <c r="E44" s="88"/>
      <c r="F44" s="88"/>
      <c r="G44" s="88"/>
      <c r="H44" s="88"/>
    </row>
    <row r="45" spans="1:8" ht="15.75">
      <c r="A45" s="87"/>
      <c r="B45" s="88"/>
      <c r="C45" s="88"/>
      <c r="D45" s="88"/>
      <c r="E45" s="88"/>
      <c r="F45" s="88"/>
      <c r="G45" s="88"/>
      <c r="H45" s="88"/>
    </row>
    <row r="46" spans="1:8" ht="15">
      <c r="A46" s="1" t="s">
        <v>287</v>
      </c>
      <c r="D46" s="338" t="s">
        <v>359</v>
      </c>
      <c r="F46" s="1"/>
      <c r="G46" s="1" t="s">
        <v>360</v>
      </c>
      <c r="H46" s="10"/>
    </row>
    <row r="47" spans="1:8">
      <c r="A47" s="268"/>
      <c r="D47" s="460"/>
      <c r="E47" s="460"/>
      <c r="F47" s="460"/>
      <c r="G47" s="337" t="s">
        <v>361</v>
      </c>
      <c r="H47" s="460"/>
    </row>
    <row r="48" spans="1:8" ht="15.75">
      <c r="C48" s="284"/>
    </row>
    <row r="49" spans="3:3" ht="15.75">
      <c r="C49" s="284"/>
    </row>
    <row r="50" spans="3:3" ht="15.75">
      <c r="C50" s="284"/>
    </row>
    <row r="51" spans="3:3" ht="15.75">
      <c r="C51" s="284"/>
    </row>
    <row r="52" spans="3:3" ht="15.75">
      <c r="C52" s="284"/>
    </row>
    <row r="53" spans="3:3" ht="15.75">
      <c r="C53" s="284"/>
    </row>
    <row r="54" spans="3:3" ht="15.75">
      <c r="C54" s="284"/>
    </row>
    <row r="55" spans="3:3" ht="15.75">
      <c r="C55" s="284"/>
    </row>
    <row r="56" spans="3:3" ht="15.75">
      <c r="C56" s="284"/>
    </row>
    <row r="57" spans="3:3" ht="15.75">
      <c r="C57" s="284"/>
    </row>
    <row r="58" spans="3:3" ht="15.75">
      <c r="C58" s="284"/>
    </row>
    <row r="59" spans="3:3" ht="15.75">
      <c r="C59" s="284"/>
    </row>
    <row r="60" spans="3:3" ht="15.75">
      <c r="C60" s="284"/>
    </row>
    <row r="61" spans="3:3" ht="15.75">
      <c r="C61" s="284"/>
    </row>
    <row r="62" spans="3:3" ht="15.75">
      <c r="C62" s="284"/>
    </row>
    <row r="63" spans="3:3" ht="15.75">
      <c r="C63" s="284"/>
    </row>
    <row r="64" spans="3:3" ht="15.75">
      <c r="C64" s="284"/>
    </row>
    <row r="65" spans="3:3" ht="15.75">
      <c r="C65" s="284"/>
    </row>
    <row r="66" spans="3:3" ht="15.75">
      <c r="C66" s="284"/>
    </row>
    <row r="67" spans="3:3" ht="15.75">
      <c r="C67" s="284"/>
    </row>
    <row r="68" spans="3:3" ht="15.75">
      <c r="C68" s="284"/>
    </row>
  </sheetData>
  <sheetProtection password="CF7A" sheet="1" objects="1" scenarios="1" selectLockedCells="1"/>
  <mergeCells count="8">
    <mergeCell ref="F1:H1"/>
    <mergeCell ref="A9:B9"/>
    <mergeCell ref="A10:B10"/>
    <mergeCell ref="A4:H4"/>
    <mergeCell ref="A3:H3"/>
    <mergeCell ref="A6:B6"/>
    <mergeCell ref="A7:B8"/>
    <mergeCell ref="A1:E1"/>
  </mergeCells>
  <phoneticPr fontId="6" type="noConversion"/>
  <printOptions horizontalCentered="1"/>
  <pageMargins left="0.36" right="0.32" top="0.56999999999999995" bottom="0.33" header="1.02" footer="0.24"/>
  <pageSetup scale="75"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B75"/>
  <sheetViews>
    <sheetView showGridLines="0" zoomScale="120" zoomScaleNormal="120" zoomScaleSheetLayoutView="75" zoomScalePageLayoutView="130" workbookViewId="0">
      <selection activeCell="F20" sqref="F20"/>
    </sheetView>
  </sheetViews>
  <sheetFormatPr defaultColWidth="8.85546875" defaultRowHeight="12.75"/>
  <cols>
    <col min="1" max="1" width="21.85546875" customWidth="1"/>
    <col min="2" max="2" width="8.85546875" customWidth="1"/>
    <col min="3" max="3" width="8.140625" style="166" hidden="1" customWidth="1"/>
    <col min="4" max="4" width="8.85546875" customWidth="1"/>
    <col min="5" max="6" width="7.85546875" customWidth="1"/>
    <col min="7" max="7" width="10.28515625" customWidth="1"/>
    <col min="8" max="8" width="7.7109375" customWidth="1"/>
    <col min="9" max="9" width="9.42578125" customWidth="1"/>
    <col min="10" max="10" width="8.42578125" customWidth="1"/>
    <col min="11" max="11" width="8.28515625" customWidth="1"/>
    <col min="12" max="12" width="7.7109375" style="159" customWidth="1"/>
    <col min="13" max="13" width="9.42578125" style="157" customWidth="1"/>
    <col min="14" max="14" width="12.28515625" style="157" customWidth="1"/>
    <col min="15" max="15" width="9.7109375" customWidth="1"/>
    <col min="16" max="16" width="11.140625" customWidth="1"/>
    <col min="17" max="17" width="9.28515625" hidden="1" customWidth="1"/>
    <col min="18" max="18" width="9.28515625" customWidth="1"/>
    <col min="19" max="21" width="8.85546875" customWidth="1"/>
    <col min="22" max="22" width="10.42578125" customWidth="1"/>
    <col min="23" max="23" width="9.42578125" customWidth="1"/>
    <col min="24" max="24" width="8.7109375" customWidth="1"/>
    <col min="25" max="25" width="8.85546875" customWidth="1"/>
    <col min="26" max="27" width="10.42578125" customWidth="1"/>
    <col min="28" max="28" width="9.140625" style="152" customWidth="1"/>
    <col min="29" max="29" width="9.140625" hidden="1" customWidth="1"/>
    <col min="30" max="30" width="11" style="159" hidden="1" customWidth="1"/>
    <col min="31" max="31" width="9.85546875" style="159" hidden="1" customWidth="1"/>
    <col min="32" max="32" width="9.85546875" style="21" hidden="1" customWidth="1"/>
    <col min="33" max="33" width="11" style="157" hidden="1" customWidth="1"/>
    <col min="34" max="34" width="3.42578125" hidden="1" customWidth="1"/>
    <col min="35" max="39" width="9.85546875" style="159" hidden="1" customWidth="1"/>
    <col min="40" max="40" width="8.42578125" hidden="1" customWidth="1"/>
    <col min="41" max="41" width="11" hidden="1" customWidth="1"/>
    <col min="42" max="42" width="10.7109375" hidden="1" customWidth="1"/>
    <col min="43" max="43" width="9.140625" hidden="1" customWidth="1"/>
    <col min="44" max="45" width="12.28515625" hidden="1" customWidth="1"/>
    <col min="46" max="46" width="11.28515625" hidden="1" customWidth="1"/>
    <col min="47" max="47" width="9.28515625" hidden="1" customWidth="1"/>
    <col min="48" max="48" width="10.28515625" hidden="1" customWidth="1"/>
    <col min="49" max="49" width="9.140625" hidden="1" customWidth="1"/>
    <col min="50" max="50" width="12" hidden="1" customWidth="1"/>
    <col min="51" max="52" width="11.28515625" hidden="1" customWidth="1"/>
    <col min="53" max="53" width="9.140625" hidden="1" customWidth="1"/>
    <col min="54" max="54" width="12.28515625" hidden="1" customWidth="1"/>
    <col min="55" max="57" width="9.140625" hidden="1" customWidth="1"/>
    <col min="58" max="58" width="10.28515625" hidden="1" customWidth="1"/>
    <col min="59" max="60" width="9.140625" hidden="1" customWidth="1"/>
    <col min="61" max="61" width="10.28515625" hidden="1" customWidth="1"/>
    <col min="62" max="71" width="9.140625" hidden="1" customWidth="1"/>
    <col min="72" max="72" width="8.85546875" hidden="1" customWidth="1"/>
    <col min="73" max="73" width="10.28515625" hidden="1" customWidth="1"/>
    <col min="74" max="75" width="9.140625" hidden="1" customWidth="1"/>
    <col min="76" max="77" width="10.28515625" hidden="1" customWidth="1"/>
    <col min="78" max="80" width="9.140625" hidden="1" customWidth="1"/>
  </cols>
  <sheetData>
    <row r="2" spans="1:79" ht="15.75">
      <c r="A2" s="476" t="s">
        <v>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1:79" ht="15.75">
      <c r="A3" s="476" t="s">
        <v>1</v>
      </c>
      <c r="B3" s="476"/>
      <c r="C3" s="476"/>
      <c r="D3" s="476"/>
      <c r="E3" s="476"/>
      <c r="F3" s="476"/>
      <c r="G3" s="477"/>
      <c r="H3" s="477"/>
      <c r="I3" s="477"/>
      <c r="J3" s="477"/>
      <c r="K3" s="477"/>
      <c r="L3" s="477"/>
      <c r="M3" s="477"/>
      <c r="N3" s="477"/>
      <c r="O3" s="477"/>
      <c r="P3" s="477"/>
      <c r="Q3" s="477"/>
      <c r="R3" s="477"/>
      <c r="S3" s="477"/>
      <c r="T3" s="477"/>
      <c r="U3" s="477"/>
      <c r="V3" s="477"/>
      <c r="W3" s="477"/>
      <c r="X3" s="477"/>
      <c r="Y3" s="477"/>
      <c r="Z3" s="477"/>
      <c r="AA3" s="477"/>
      <c r="AO3" s="189" t="s">
        <v>2</v>
      </c>
      <c r="AP3" s="189"/>
      <c r="AQ3" s="189"/>
      <c r="AR3" s="189" t="s">
        <v>3</v>
      </c>
      <c r="AS3" s="189"/>
      <c r="AT3" s="404"/>
      <c r="AU3" s="189" t="s">
        <v>4</v>
      </c>
      <c r="AV3" s="189"/>
      <c r="AW3" s="190"/>
      <c r="AX3" s="189" t="s">
        <v>5</v>
      </c>
      <c r="AY3" s="189"/>
      <c r="AZ3" s="190"/>
      <c r="BA3" s="189" t="s">
        <v>6</v>
      </c>
      <c r="BB3" s="189"/>
    </row>
    <row r="4" spans="1:79" ht="15.75">
      <c r="A4" s="476" t="s">
        <v>107</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O4" s="193" t="s">
        <v>8</v>
      </c>
      <c r="AP4" s="193"/>
      <c r="AQ4" s="189"/>
      <c r="AR4" s="193" t="s">
        <v>9</v>
      </c>
      <c r="AS4" s="189"/>
      <c r="AT4" s="404"/>
      <c r="AU4" s="193" t="s">
        <v>10</v>
      </c>
      <c r="AV4" s="189"/>
      <c r="AW4" s="191"/>
      <c r="AX4" s="193" t="s">
        <v>9</v>
      </c>
      <c r="AY4" s="193"/>
      <c r="AZ4" s="191"/>
      <c r="BA4" s="193" t="s">
        <v>11</v>
      </c>
      <c r="BB4" s="193"/>
    </row>
    <row r="5" spans="1:79" ht="70.5" customHeight="1" thickBot="1">
      <c r="A5" s="165"/>
      <c r="B5" s="165"/>
      <c r="C5" s="165"/>
      <c r="D5" s="165"/>
      <c r="E5" s="165"/>
      <c r="F5" s="165"/>
      <c r="G5" s="165"/>
      <c r="H5" s="165"/>
      <c r="I5" s="165"/>
      <c r="J5" s="165"/>
      <c r="K5" s="165"/>
      <c r="L5" s="165"/>
      <c r="M5" s="165"/>
      <c r="N5" s="165"/>
      <c r="O5" s="165"/>
      <c r="P5" s="235" t="s">
        <v>13</v>
      </c>
      <c r="Q5" s="236" t="s">
        <v>108</v>
      </c>
      <c r="R5" s="236" t="s">
        <v>15</v>
      </c>
      <c r="S5" s="235" t="s">
        <v>16</v>
      </c>
      <c r="T5" s="47"/>
      <c r="U5" s="235" t="s">
        <v>17</v>
      </c>
      <c r="V5" s="47"/>
      <c r="W5" s="47"/>
      <c r="X5" s="47"/>
      <c r="Y5" s="47"/>
      <c r="Z5" s="47"/>
      <c r="AA5" s="47"/>
      <c r="AB5" s="47"/>
      <c r="AO5" s="189"/>
      <c r="AP5" s="189"/>
      <c r="AQ5" s="189"/>
      <c r="AR5" s="189"/>
      <c r="AS5" s="189"/>
      <c r="AT5" s="404"/>
      <c r="AU5" s="189"/>
      <c r="AV5" s="189"/>
      <c r="AW5" s="191"/>
      <c r="AX5" s="189"/>
      <c r="AY5" s="189"/>
      <c r="AZ5" s="191"/>
      <c r="BA5" s="189"/>
      <c r="BB5" s="189"/>
    </row>
    <row r="6" spans="1:79" ht="13.5" thickBot="1">
      <c r="A6" s="11"/>
      <c r="B6" s="12"/>
      <c r="L6" s="161"/>
      <c r="M6" s="162"/>
      <c r="N6" s="162"/>
      <c r="O6" s="162"/>
      <c r="P6" s="241">
        <f>'Personnel Worksheet 5 años'!P7</f>
        <v>0.3</v>
      </c>
      <c r="Q6" s="241">
        <f>'Personnel Worksheet 5 años'!Q7</f>
        <v>0</v>
      </c>
      <c r="R6" s="240">
        <f>'Personnel Worksheet 5 años'!R7</f>
        <v>802.59</v>
      </c>
      <c r="S6" s="240">
        <v>600</v>
      </c>
      <c r="T6" s="239"/>
      <c r="U6" s="241">
        <v>4.3999999999999997E-2</v>
      </c>
      <c r="V6" s="239"/>
      <c r="W6" s="239"/>
      <c r="X6" s="239"/>
      <c r="Y6" s="239"/>
      <c r="Z6" s="239"/>
      <c r="AA6" s="239"/>
      <c r="AB6" s="239"/>
      <c r="AO6" s="191"/>
      <c r="AP6" s="191"/>
      <c r="AQ6" s="191"/>
      <c r="AR6" s="191"/>
      <c r="AS6" s="404"/>
      <c r="AT6" s="404"/>
      <c r="AU6" s="191"/>
      <c r="AV6" s="191"/>
      <c r="AW6" s="191"/>
      <c r="AX6" s="191"/>
      <c r="AY6" s="191"/>
      <c r="AZ6" s="191"/>
      <c r="BA6" s="191"/>
      <c r="BB6" s="191"/>
      <c r="BD6" s="201" t="s">
        <v>23</v>
      </c>
      <c r="BE6" s="202"/>
      <c r="BF6" s="202"/>
      <c r="BG6" s="202"/>
      <c r="BH6" s="203"/>
      <c r="BI6" s="201" t="s">
        <v>24</v>
      </c>
      <c r="BJ6" s="202"/>
      <c r="BK6" s="202"/>
      <c r="BL6" s="202"/>
      <c r="BM6" s="203"/>
    </row>
    <row r="7" spans="1:79" ht="13.5" thickBot="1">
      <c r="A7" s="11"/>
      <c r="B7" s="12"/>
      <c r="D7" s="234">
        <v>1</v>
      </c>
      <c r="E7" s="11" t="s">
        <v>109</v>
      </c>
      <c r="F7" s="11"/>
      <c r="I7" s="473" t="s">
        <v>26</v>
      </c>
      <c r="J7" s="474"/>
      <c r="K7" s="475"/>
      <c r="L7" s="161"/>
      <c r="M7" s="162"/>
      <c r="N7" s="243" t="s">
        <v>27</v>
      </c>
      <c r="O7" s="244"/>
      <c r="P7" s="245" t="s">
        <v>28</v>
      </c>
      <c r="Q7" s="245" t="s">
        <v>29</v>
      </c>
      <c r="R7" s="245" t="s">
        <v>30</v>
      </c>
      <c r="S7" s="245" t="s">
        <v>31</v>
      </c>
      <c r="T7" s="245"/>
      <c r="U7" s="245" t="s">
        <v>32</v>
      </c>
      <c r="V7" s="246"/>
      <c r="W7" s="246" t="s">
        <v>33</v>
      </c>
      <c r="X7" s="246" t="s">
        <v>34</v>
      </c>
      <c r="Y7" s="246" t="s">
        <v>35</v>
      </c>
      <c r="Z7" s="246"/>
      <c r="AA7" s="246"/>
      <c r="AB7" s="239"/>
      <c r="AO7" s="191"/>
      <c r="AP7" s="191"/>
      <c r="AQ7" s="191"/>
      <c r="AR7" s="191"/>
      <c r="AS7" s="404"/>
      <c r="AT7" s="404"/>
      <c r="AU7" s="191"/>
      <c r="AV7" s="191"/>
      <c r="AW7" s="191"/>
      <c r="AX7" s="191"/>
      <c r="AY7" s="191"/>
      <c r="AZ7" s="191"/>
      <c r="BA7" s="191"/>
      <c r="BB7" s="191"/>
      <c r="BD7" s="201"/>
      <c r="BE7" s="202"/>
      <c r="BF7" s="202"/>
      <c r="BG7" s="202"/>
      <c r="BH7" s="203"/>
      <c r="BI7" s="201"/>
      <c r="BJ7" s="202"/>
      <c r="BK7" s="202"/>
      <c r="BL7" s="202"/>
      <c r="BM7" s="203"/>
    </row>
    <row r="8" spans="1:79" s="1" customFormat="1" ht="53.25" customHeight="1" thickBot="1">
      <c r="A8" s="136" t="s">
        <v>36</v>
      </c>
      <c r="B8" s="136" t="s">
        <v>37</v>
      </c>
      <c r="C8" s="163" t="s">
        <v>38</v>
      </c>
      <c r="D8" s="136" t="s">
        <v>39</v>
      </c>
      <c r="E8" s="136" t="s">
        <v>40</v>
      </c>
      <c r="F8" s="136" t="s">
        <v>41</v>
      </c>
      <c r="G8" s="136" t="s">
        <v>110</v>
      </c>
      <c r="H8" s="136" t="s">
        <v>43</v>
      </c>
      <c r="I8" s="214" t="s">
        <v>111</v>
      </c>
      <c r="J8" s="214" t="s">
        <v>45</v>
      </c>
      <c r="K8" s="214" t="s">
        <v>46</v>
      </c>
      <c r="L8" s="163" t="s">
        <v>47</v>
      </c>
      <c r="M8" s="164" t="s">
        <v>48</v>
      </c>
      <c r="N8" s="164" t="s">
        <v>49</v>
      </c>
      <c r="O8" s="137" t="s">
        <v>50</v>
      </c>
      <c r="P8" s="136" t="s">
        <v>51</v>
      </c>
      <c r="Q8" s="136" t="s">
        <v>52</v>
      </c>
      <c r="R8" s="136" t="s">
        <v>53</v>
      </c>
      <c r="S8" s="136" t="s">
        <v>54</v>
      </c>
      <c r="T8" s="136" t="s">
        <v>55</v>
      </c>
      <c r="U8" s="136" t="s">
        <v>112</v>
      </c>
      <c r="V8" s="136" t="s">
        <v>56</v>
      </c>
      <c r="W8" s="136" t="s">
        <v>57</v>
      </c>
      <c r="X8" s="136" t="s">
        <v>58</v>
      </c>
      <c r="Y8" s="136" t="s">
        <v>59</v>
      </c>
      <c r="Z8" s="138" t="s">
        <v>60</v>
      </c>
      <c r="AA8" s="139" t="s">
        <v>61</v>
      </c>
      <c r="AB8" s="152"/>
      <c r="AD8" s="169" t="s">
        <v>62</v>
      </c>
      <c r="AE8" s="169" t="s">
        <v>63</v>
      </c>
      <c r="AF8" s="172"/>
      <c r="AG8" s="171" t="s">
        <v>64</v>
      </c>
      <c r="AI8" s="169" t="s">
        <v>65</v>
      </c>
      <c r="AJ8" s="169" t="s">
        <v>66</v>
      </c>
      <c r="AK8" s="169" t="s">
        <v>67</v>
      </c>
      <c r="AL8" s="169" t="s">
        <v>68</v>
      </c>
      <c r="AM8" s="169" t="s">
        <v>69</v>
      </c>
      <c r="AO8" s="192" t="s">
        <v>70</v>
      </c>
      <c r="AP8" s="192" t="s">
        <v>71</v>
      </c>
      <c r="AQ8" s="190"/>
      <c r="AR8" s="192" t="s">
        <v>72</v>
      </c>
      <c r="AS8" s="192" t="s">
        <v>73</v>
      </c>
      <c r="AT8" s="404"/>
      <c r="AU8" s="192" t="s">
        <v>74</v>
      </c>
      <c r="AV8" s="192" t="s">
        <v>75</v>
      </c>
      <c r="AW8" s="190"/>
      <c r="AX8" s="192" t="s">
        <v>74</v>
      </c>
      <c r="AY8" s="192" t="s">
        <v>75</v>
      </c>
      <c r="AZ8" s="190"/>
      <c r="BA8" s="192" t="s">
        <v>74</v>
      </c>
      <c r="BB8" s="192" t="s">
        <v>75</v>
      </c>
      <c r="BC8" s="304" t="s">
        <v>76</v>
      </c>
      <c r="BD8" s="331" t="s">
        <v>77</v>
      </c>
      <c r="BE8" s="332" t="s">
        <v>78</v>
      </c>
      <c r="BF8" s="332" t="s">
        <v>79</v>
      </c>
      <c r="BG8" s="332" t="s">
        <v>80</v>
      </c>
      <c r="BH8" s="333" t="s">
        <v>81</v>
      </c>
      <c r="BI8" s="204" t="s">
        <v>77</v>
      </c>
      <c r="BJ8" s="205" t="s">
        <v>82</v>
      </c>
      <c r="BK8" s="205" t="s">
        <v>81</v>
      </c>
      <c r="BL8" s="63"/>
      <c r="BM8" s="206" t="s">
        <v>83</v>
      </c>
      <c r="BO8" s="1" t="s">
        <v>77</v>
      </c>
      <c r="BP8" s="1" t="s">
        <v>79</v>
      </c>
      <c r="BQ8" s="1" t="s">
        <v>81</v>
      </c>
      <c r="BR8" s="1" t="s">
        <v>83</v>
      </c>
      <c r="BU8" s="152" t="s">
        <v>84</v>
      </c>
      <c r="BV8" s="152" t="s">
        <v>85</v>
      </c>
      <c r="BW8" s="152" t="s">
        <v>86</v>
      </c>
      <c r="BX8" s="152" t="s">
        <v>83</v>
      </c>
      <c r="BY8" s="302" t="s">
        <v>84</v>
      </c>
      <c r="BZ8" s="302" t="s">
        <v>85</v>
      </c>
      <c r="CA8" s="302" t="s">
        <v>86</v>
      </c>
    </row>
    <row r="9" spans="1:79" ht="33.75">
      <c r="A9" s="35" t="s">
        <v>364</v>
      </c>
      <c r="B9" s="232" t="s">
        <v>87</v>
      </c>
      <c r="C9" s="151"/>
      <c r="D9" s="151"/>
      <c r="E9" s="218" t="s">
        <v>88</v>
      </c>
      <c r="F9" s="218">
        <v>12</v>
      </c>
      <c r="G9" s="219"/>
      <c r="H9" s="220"/>
      <c r="I9" s="305">
        <f t="shared" ref="I9:I48" si="0">IF(AND(E9="C",F9&lt;=12),BC9,"")</f>
        <v>0</v>
      </c>
      <c r="J9" s="305" t="str">
        <f t="shared" ref="J9:J48" si="1">IF(AND(E9="A",F9&lt;=9),BC9,"")</f>
        <v/>
      </c>
      <c r="K9" s="305" t="str">
        <f t="shared" ref="K9:K48" si="2">IF(AND(E9="S",F9&lt;=3),BC9,"")</f>
        <v/>
      </c>
      <c r="L9" s="221"/>
      <c r="M9" s="222"/>
      <c r="N9" s="222"/>
      <c r="O9" s="19">
        <f t="shared" ref="O9:O48" si="3">BX9</f>
        <v>0</v>
      </c>
      <c r="P9" s="14">
        <f t="shared" ref="P9:P43" si="4">IF(D9="X",0,O9*$P$6)</f>
        <v>0</v>
      </c>
      <c r="Q9" s="15">
        <f>IF(O9=0,0,IF(D9="X",0,IF(G9=0,0,(($Q$6)*BC9))))</f>
        <v>0</v>
      </c>
      <c r="R9" s="15">
        <f>IF(O9=0,0,IF(D9="X",0,IF(G9=0,0,(($R$6)*BC9))))</f>
        <v>0</v>
      </c>
      <c r="S9" s="15">
        <f>IF(O9=0,0,IF(D9="X",0,IF(G9=0,0,(($S$6/12)*BB9))))</f>
        <v>0</v>
      </c>
      <c r="T9" s="15">
        <f t="shared" ref="T9:T48" si="5">((((G9/52)/37.5)*7.5)*L9)*H9</f>
        <v>0</v>
      </c>
      <c r="U9" s="142">
        <f>IF(O9=0,0,IF(D9="X",0,IF(G9&gt;=7000,(((7000*$U$6)/12)*BC9),(O9*$U$7)*H9)))</f>
        <v>0</v>
      </c>
      <c r="V9" s="15">
        <f t="shared" ref="V9:V48" si="6">O9+S9+T9+M9</f>
        <v>0</v>
      </c>
      <c r="W9" s="142">
        <f>IF(D9="X",0,V9*0.062)</f>
        <v>0</v>
      </c>
      <c r="X9" s="15">
        <f>IF(D9="X",0,V9*0.0145)</f>
        <v>0</v>
      </c>
      <c r="Y9" s="15">
        <f>V9*0.0145</f>
        <v>0</v>
      </c>
      <c r="Z9" s="16">
        <f>M9+N9+P9+Q9+R9+S9+T9+U9+W9+X9+Y9</f>
        <v>0</v>
      </c>
      <c r="AA9" s="17">
        <f>SUM(O9+Z9)</f>
        <v>0</v>
      </c>
      <c r="AD9" s="159">
        <f t="shared" ref="AD9:AD48" si="7">IF(C9="x",O9,0)</f>
        <v>0</v>
      </c>
      <c r="AE9" s="159">
        <f t="shared" ref="AE9:AE48" si="8">IF(C9="",O9,0)</f>
        <v>0</v>
      </c>
      <c r="AG9" s="157">
        <f>IF($C$9="",$H$9,0)</f>
        <v>0</v>
      </c>
      <c r="AI9" s="159">
        <f t="shared" ref="AI9:AI48" si="9">IF(C9="x",Z9,0)</f>
        <v>0</v>
      </c>
      <c r="AJ9" s="159">
        <f t="shared" ref="AJ9:AJ48" si="10">IF(C9="",Z9,0)</f>
        <v>0</v>
      </c>
      <c r="AK9" s="231">
        <f>IF($E9="C",($F9/12)*$H9,0)</f>
        <v>0</v>
      </c>
      <c r="AL9" s="231">
        <f>IF($E9="A",($F9/9)*$H9,0)</f>
        <v>0</v>
      </c>
      <c r="AM9" s="231">
        <f>IF($E9="S",($F9/3)*$H9,0)</f>
        <v>0</v>
      </c>
      <c r="AN9" s="194">
        <f>(AK9+AL9+AM9)*100</f>
        <v>0</v>
      </c>
      <c r="AO9" s="405">
        <f>AN9</f>
        <v>0</v>
      </c>
      <c r="AP9" s="406">
        <f>AO9*0.03</f>
        <v>0</v>
      </c>
      <c r="AQ9" s="407"/>
      <c r="AR9" s="411">
        <f>AO9</f>
        <v>0</v>
      </c>
      <c r="AS9" s="408">
        <f>AR9*0.08</f>
        <v>0</v>
      </c>
      <c r="AT9" s="409"/>
      <c r="AU9" s="410">
        <f>AO9</f>
        <v>0</v>
      </c>
      <c r="AV9" s="406">
        <f>AO9*0.09</f>
        <v>0</v>
      </c>
      <c r="AW9" s="411"/>
      <c r="AX9" s="411">
        <f>AO9</f>
        <v>0</v>
      </c>
      <c r="AY9" s="412">
        <f>AX9*0.1</f>
        <v>0</v>
      </c>
      <c r="AZ9" s="413"/>
      <c r="BA9" s="411">
        <f>AO9</f>
        <v>0</v>
      </c>
      <c r="BB9" s="406">
        <f>BA9*0.12</f>
        <v>0</v>
      </c>
      <c r="BC9" s="303">
        <f>IF(E9="A",AV9,IF(E9="C",BB9,IF(E9="S",AP9," ")))</f>
        <v>0</v>
      </c>
      <c r="BD9" s="207">
        <f>(G9/9)*AP9</f>
        <v>0</v>
      </c>
      <c r="BE9" s="208">
        <f t="shared" ref="BE9:BE48" si="11">(G9/8)*AS9</f>
        <v>0</v>
      </c>
      <c r="BF9" s="208">
        <f t="shared" ref="BF9:BF48" si="12">(G9/9)*AV9</f>
        <v>0</v>
      </c>
      <c r="BG9" s="208">
        <f t="shared" ref="BG9:BG48" si="13">(G9/10)*AY9</f>
        <v>0</v>
      </c>
      <c r="BH9" s="209">
        <f t="shared" ref="BH9:BH48" si="14">(G9/12)*BB9</f>
        <v>0</v>
      </c>
      <c r="BI9" s="207" t="str">
        <f t="shared" ref="BI9:BI48" si="15">IF(E9="S",BD9," ")</f>
        <v xml:space="preserve"> </v>
      </c>
      <c r="BJ9" s="208" t="str">
        <f t="shared" ref="BJ9:BJ48" si="16">IF(E9="A",BF9," ")</f>
        <v xml:space="preserve"> </v>
      </c>
      <c r="BK9" s="208">
        <f t="shared" ref="BK9:BK48" si="17">IF(E9="C",BH9," ")</f>
        <v>0</v>
      </c>
      <c r="BL9" s="208"/>
      <c r="BM9" s="212">
        <f>SUM(BI9:BL9)</f>
        <v>0</v>
      </c>
      <c r="BO9" s="195" t="str">
        <f t="shared" ref="BO9:BO48" si="18">IF(E9="S",1,"")</f>
        <v/>
      </c>
      <c r="BP9" s="195" t="str">
        <f t="shared" ref="BP9:BP48" si="19">IF(E9="A",1,"")</f>
        <v/>
      </c>
      <c r="BQ9" s="195">
        <f t="shared" ref="BQ9:BQ48" si="20">IF(E9="C",1,"")</f>
        <v>1</v>
      </c>
      <c r="BR9" s="215">
        <f>SUM(BO9:BQ9)</f>
        <v>1</v>
      </c>
      <c r="BS9" s="195" t="str">
        <f>IF(BR9=0,"","OK")</f>
        <v>OK</v>
      </c>
      <c r="BU9" s="301">
        <f>IF(BY9=FALSE," ",BY9)</f>
        <v>0</v>
      </c>
      <c r="BV9" s="301" t="str">
        <f>IF(BZ9=FALSE," ",BZ9)</f>
        <v xml:space="preserve"> </v>
      </c>
      <c r="BW9" s="301" t="str">
        <f>IF(CA9=FALSE," ",CA9)</f>
        <v xml:space="preserve"> </v>
      </c>
      <c r="BX9" s="242">
        <f>SUM(BU9:BW9)</f>
        <v>0</v>
      </c>
      <c r="BY9" s="301">
        <f>IF(E9="C",IF(F9&lt;=12,BM9,"ERROR"))</f>
        <v>0</v>
      </c>
      <c r="BZ9" s="301" t="b">
        <f>IF(E9="A",IF(F9&lt;=9,BM9,"ERROR"))</f>
        <v>0</v>
      </c>
      <c r="CA9" s="301" t="b">
        <f>IF(E9="S",IF(F9&lt;=3,BM9,"ERROR"))</f>
        <v>0</v>
      </c>
    </row>
    <row r="10" spans="1:79">
      <c r="A10" s="471" t="s">
        <v>365</v>
      </c>
      <c r="B10" s="38"/>
      <c r="C10" s="149"/>
      <c r="D10" s="149"/>
      <c r="E10" s="223" t="s">
        <v>88</v>
      </c>
      <c r="F10" s="223">
        <v>12</v>
      </c>
      <c r="G10" s="342"/>
      <c r="H10" s="343"/>
      <c r="I10" s="306">
        <f t="shared" si="0"/>
        <v>0</v>
      </c>
      <c r="J10" s="306" t="str">
        <f t="shared" si="1"/>
        <v/>
      </c>
      <c r="K10" s="306" t="str">
        <f t="shared" si="2"/>
        <v/>
      </c>
      <c r="L10" s="226"/>
      <c r="M10" s="227"/>
      <c r="N10" s="227"/>
      <c r="O10" s="19">
        <f t="shared" si="3"/>
        <v>0</v>
      </c>
      <c r="P10" s="14">
        <f t="shared" si="4"/>
        <v>0</v>
      </c>
      <c r="Q10" s="15">
        <f t="shared" ref="Q10:Q48" si="21">IF(O10=0,0,IF(D10="X",0,IF(G10=0,0,(($Q$6)*BC10))))</f>
        <v>0</v>
      </c>
      <c r="R10" s="15">
        <f t="shared" ref="R10:R48" si="22">IF(O10=0,0,IF(D10="X",0,IF(G10=0,0,(($R$6)*BC10))))</f>
        <v>0</v>
      </c>
      <c r="S10" s="15">
        <f t="shared" ref="S10:S48" si="23">IF(O10=0,0,IF(D10="X",0,IF(G10=0,0,(($S$6/12)*BB10))))</f>
        <v>0</v>
      </c>
      <c r="T10" s="15">
        <f t="shared" si="5"/>
        <v>0</v>
      </c>
      <c r="U10" s="142">
        <f t="shared" ref="U10:U48" si="24">IF(O10=0,0,IF(D10="X",0,IF(G10&gt;=7000,(((7000*$U$6)/12)*BC10),(O10*$U$7)*H10)))</f>
        <v>0</v>
      </c>
      <c r="V10" s="15">
        <f t="shared" si="6"/>
        <v>0</v>
      </c>
      <c r="W10" s="142">
        <f t="shared" ref="W10:W48" si="25">IF(D10="X",0,V10*0.062)</f>
        <v>0</v>
      </c>
      <c r="X10" s="15">
        <f t="shared" ref="X10:X48" si="26">IF(D10="X",0,V10*0.0145)</f>
        <v>0</v>
      </c>
      <c r="Y10" s="15">
        <f t="shared" ref="Y10:Y48" si="27">V10*0.0145</f>
        <v>0</v>
      </c>
      <c r="Z10" s="16">
        <f t="shared" ref="Z10:Z48" si="28">M10+N10+P10+Q10+R10+S10+T10+U10+W10+X10+Y10</f>
        <v>0</v>
      </c>
      <c r="AA10" s="17">
        <f t="shared" ref="AA10:AA48" si="29">SUM(O10+Z10)</f>
        <v>0</v>
      </c>
      <c r="AD10" s="159">
        <f t="shared" si="7"/>
        <v>0</v>
      </c>
      <c r="AE10" s="159">
        <f t="shared" si="8"/>
        <v>0</v>
      </c>
      <c r="AG10" s="157">
        <f t="shared" ref="AG10:AG48" si="30">IF(C10="",H10,0)</f>
        <v>0</v>
      </c>
      <c r="AI10" s="159">
        <f t="shared" si="9"/>
        <v>0</v>
      </c>
      <c r="AJ10" s="159">
        <f t="shared" si="10"/>
        <v>0</v>
      </c>
      <c r="AK10" s="231">
        <f t="shared" ref="AK10:AK48" si="31">IF($E10="C",($F10/12)*$H10,0)</f>
        <v>0</v>
      </c>
      <c r="AL10" s="231">
        <f t="shared" ref="AL10:AL48" si="32">IF($E10="A",($F10/9)*$H10,0)</f>
        <v>0</v>
      </c>
      <c r="AM10" s="231">
        <f t="shared" ref="AM10:AM48" si="33">IF($E10="S",($F10/3)*$H10,0)</f>
        <v>0</v>
      </c>
      <c r="AN10" s="194">
        <f t="shared" ref="AN10:AN48" si="34">(AK10+AL10+AM10)*100</f>
        <v>0</v>
      </c>
      <c r="AO10" s="405">
        <f t="shared" ref="AO10:AO48" si="35">AN10</f>
        <v>0</v>
      </c>
      <c r="AP10" s="406">
        <f t="shared" ref="AP10:AP48" si="36">AO10*0.03</f>
        <v>0</v>
      </c>
      <c r="AQ10" s="407"/>
      <c r="AR10" s="411">
        <f t="shared" ref="AR10:AR48" si="37">AO10</f>
        <v>0</v>
      </c>
      <c r="AS10" s="408">
        <f t="shared" ref="AS10:AS48" si="38">AR10*0.08</f>
        <v>0</v>
      </c>
      <c r="AT10" s="409"/>
      <c r="AU10" s="414">
        <f t="shared" ref="AU10:AU48" si="39">AO10</f>
        <v>0</v>
      </c>
      <c r="AV10" s="406">
        <f t="shared" ref="AV10:AV48" si="40">AO10*0.09</f>
        <v>0</v>
      </c>
      <c r="AW10" s="411"/>
      <c r="AX10" s="411">
        <f t="shared" ref="AX10:AX48" si="41">AO10</f>
        <v>0</v>
      </c>
      <c r="AY10" s="412">
        <f t="shared" ref="AY10:AY48" si="42">AX10*0.1</f>
        <v>0</v>
      </c>
      <c r="AZ10" s="413"/>
      <c r="BA10" s="411">
        <f t="shared" ref="BA10:BA48" si="43">AO10</f>
        <v>0</v>
      </c>
      <c r="BB10" s="406">
        <f t="shared" ref="BB10:BB48" si="44">BA10*0.12</f>
        <v>0</v>
      </c>
      <c r="BC10" s="303">
        <f t="shared" ref="BC10:BC48" si="45">IF(E10="A",AV10,IF(E10="C",BB10,IF(E10="S",AP10," ")))</f>
        <v>0</v>
      </c>
      <c r="BD10" s="210">
        <f t="shared" ref="BD10:BD48" si="46">(G10/9)*AP10</f>
        <v>0</v>
      </c>
      <c r="BE10" s="200">
        <f t="shared" si="11"/>
        <v>0</v>
      </c>
      <c r="BF10" s="200">
        <f t="shared" si="12"/>
        <v>0</v>
      </c>
      <c r="BG10" s="200">
        <f t="shared" si="13"/>
        <v>0</v>
      </c>
      <c r="BH10" s="211">
        <f t="shared" si="14"/>
        <v>0</v>
      </c>
      <c r="BI10" s="210" t="str">
        <f t="shared" si="15"/>
        <v xml:space="preserve"> </v>
      </c>
      <c r="BJ10" s="200" t="str">
        <f t="shared" si="16"/>
        <v xml:space="preserve"> </v>
      </c>
      <c r="BK10" s="200">
        <f t="shared" si="17"/>
        <v>0</v>
      </c>
      <c r="BL10" s="200"/>
      <c r="BM10" s="213">
        <f t="shared" ref="BM10:BM48" si="47">SUM(BI10:BL10)</f>
        <v>0</v>
      </c>
      <c r="BO10" s="195" t="str">
        <f t="shared" si="18"/>
        <v/>
      </c>
      <c r="BP10" s="195" t="str">
        <f t="shared" si="19"/>
        <v/>
      </c>
      <c r="BQ10" s="195">
        <f t="shared" si="20"/>
        <v>1</v>
      </c>
      <c r="BR10" s="215">
        <f t="shared" ref="BR10:BR48" si="48">SUM(BO10:BQ10)</f>
        <v>1</v>
      </c>
      <c r="BS10" s="195" t="str">
        <f t="shared" ref="BS10:BS48" si="49">IF(BR10=0,"","OK")</f>
        <v>OK</v>
      </c>
      <c r="BU10" s="301">
        <f t="shared" ref="BU10:BW48" si="50">IF(BY10=FALSE," ",BY10)</f>
        <v>0</v>
      </c>
      <c r="BV10" s="301" t="str">
        <f t="shared" si="50"/>
        <v xml:space="preserve"> </v>
      </c>
      <c r="BW10" s="301" t="str">
        <f t="shared" si="50"/>
        <v xml:space="preserve"> </v>
      </c>
      <c r="BX10" s="242">
        <f t="shared" ref="BX10:BX48" si="51">SUM(BU10:BW10)</f>
        <v>0</v>
      </c>
      <c r="BY10" s="301">
        <f t="shared" ref="BY10:BY48" si="52">IF(E10="C",IF(F10&lt;=12,BM10,"ERROR"))</f>
        <v>0</v>
      </c>
      <c r="BZ10" s="301" t="b">
        <f t="shared" ref="BZ10:BZ48" si="53">IF(E10="A",IF(F10&lt;=9,BM10,"ERROR"))</f>
        <v>0</v>
      </c>
      <c r="CA10" s="301" t="b">
        <f t="shared" ref="CA10:CA48" si="54">IF(E10="S",IF(F10&lt;=3,BM10,"ERROR"))</f>
        <v>0</v>
      </c>
    </row>
    <row r="11" spans="1:79">
      <c r="A11" s="35" t="s">
        <v>366</v>
      </c>
      <c r="B11" s="39"/>
      <c r="C11" s="150"/>
      <c r="D11" s="150"/>
      <c r="E11" s="228" t="s">
        <v>88</v>
      </c>
      <c r="F11" s="228">
        <v>12</v>
      </c>
      <c r="G11" s="219"/>
      <c r="H11" s="220"/>
      <c r="I11" s="305">
        <f t="shared" si="0"/>
        <v>0</v>
      </c>
      <c r="J11" s="305" t="str">
        <f t="shared" si="1"/>
        <v/>
      </c>
      <c r="K11" s="305" t="str">
        <f t="shared" si="2"/>
        <v/>
      </c>
      <c r="L11" s="221"/>
      <c r="M11" s="222"/>
      <c r="N11" s="222"/>
      <c r="O11" s="19">
        <f t="shared" si="3"/>
        <v>0</v>
      </c>
      <c r="P11" s="14">
        <f t="shared" si="4"/>
        <v>0</v>
      </c>
      <c r="Q11" s="15">
        <f t="shared" si="21"/>
        <v>0</v>
      </c>
      <c r="R11" s="15">
        <f t="shared" si="22"/>
        <v>0</v>
      </c>
      <c r="S11" s="15">
        <f t="shared" si="23"/>
        <v>0</v>
      </c>
      <c r="T11" s="15">
        <f t="shared" si="5"/>
        <v>0</v>
      </c>
      <c r="U11" s="142">
        <f t="shared" si="24"/>
        <v>0</v>
      </c>
      <c r="V11" s="15">
        <f t="shared" si="6"/>
        <v>0</v>
      </c>
      <c r="W11" s="142">
        <f t="shared" si="25"/>
        <v>0</v>
      </c>
      <c r="X11" s="15">
        <f t="shared" si="26"/>
        <v>0</v>
      </c>
      <c r="Y11" s="15">
        <f t="shared" si="27"/>
        <v>0</v>
      </c>
      <c r="Z11" s="16">
        <f t="shared" si="28"/>
        <v>0</v>
      </c>
      <c r="AA11" s="17">
        <f t="shared" si="29"/>
        <v>0</v>
      </c>
      <c r="AD11" s="159">
        <f t="shared" si="7"/>
        <v>0</v>
      </c>
      <c r="AE11" s="159">
        <f t="shared" si="8"/>
        <v>0</v>
      </c>
      <c r="AG11" s="157">
        <f t="shared" si="30"/>
        <v>0</v>
      </c>
      <c r="AI11" s="159">
        <f t="shared" si="9"/>
        <v>0</v>
      </c>
      <c r="AJ11" s="159">
        <f t="shared" si="10"/>
        <v>0</v>
      </c>
      <c r="AK11" s="231">
        <f t="shared" si="31"/>
        <v>0</v>
      </c>
      <c r="AL11" s="231">
        <f t="shared" si="32"/>
        <v>0</v>
      </c>
      <c r="AM11" s="231">
        <f t="shared" si="33"/>
        <v>0</v>
      </c>
      <c r="AN11" s="194">
        <f t="shared" si="34"/>
        <v>0</v>
      </c>
      <c r="AO11" s="405">
        <f t="shared" si="35"/>
        <v>0</v>
      </c>
      <c r="AP11" s="406">
        <f t="shared" si="36"/>
        <v>0</v>
      </c>
      <c r="AQ11" s="407"/>
      <c r="AR11" s="411">
        <f t="shared" si="37"/>
        <v>0</v>
      </c>
      <c r="AS11" s="408">
        <f t="shared" si="38"/>
        <v>0</v>
      </c>
      <c r="AT11" s="409"/>
      <c r="AU11" s="414">
        <f t="shared" si="39"/>
        <v>0</v>
      </c>
      <c r="AV11" s="406">
        <f t="shared" si="40"/>
        <v>0</v>
      </c>
      <c r="AW11" s="411"/>
      <c r="AX11" s="411">
        <f t="shared" si="41"/>
        <v>0</v>
      </c>
      <c r="AY11" s="412">
        <f t="shared" si="42"/>
        <v>0</v>
      </c>
      <c r="AZ11" s="413"/>
      <c r="BA11" s="411">
        <f t="shared" si="43"/>
        <v>0</v>
      </c>
      <c r="BB11" s="406">
        <f t="shared" si="44"/>
        <v>0</v>
      </c>
      <c r="BC11" s="303">
        <f t="shared" si="45"/>
        <v>0</v>
      </c>
      <c r="BD11" s="210">
        <f t="shared" si="46"/>
        <v>0</v>
      </c>
      <c r="BE11" s="200">
        <f t="shared" si="11"/>
        <v>0</v>
      </c>
      <c r="BF11" s="200">
        <f t="shared" si="12"/>
        <v>0</v>
      </c>
      <c r="BG11" s="200">
        <f t="shared" si="13"/>
        <v>0</v>
      </c>
      <c r="BH11" s="211">
        <f t="shared" si="14"/>
        <v>0</v>
      </c>
      <c r="BI11" s="210" t="str">
        <f t="shared" si="15"/>
        <v xml:space="preserve"> </v>
      </c>
      <c r="BJ11" s="200" t="str">
        <f t="shared" si="16"/>
        <v xml:space="preserve"> </v>
      </c>
      <c r="BK11" s="200">
        <f t="shared" si="17"/>
        <v>0</v>
      </c>
      <c r="BL11" s="200"/>
      <c r="BM11" s="213">
        <f t="shared" si="47"/>
        <v>0</v>
      </c>
      <c r="BO11" s="195" t="str">
        <f t="shared" si="18"/>
        <v/>
      </c>
      <c r="BP11" s="195" t="str">
        <f t="shared" si="19"/>
        <v/>
      </c>
      <c r="BQ11" s="195">
        <f t="shared" si="20"/>
        <v>1</v>
      </c>
      <c r="BR11" s="215">
        <f t="shared" si="48"/>
        <v>1</v>
      </c>
      <c r="BS11" s="195" t="str">
        <f t="shared" si="49"/>
        <v>OK</v>
      </c>
      <c r="BU11" s="301">
        <f t="shared" si="50"/>
        <v>0</v>
      </c>
      <c r="BV11" s="301" t="str">
        <f t="shared" si="50"/>
        <v xml:space="preserve"> </v>
      </c>
      <c r="BW11" s="301" t="str">
        <f t="shared" si="50"/>
        <v xml:space="preserve"> </v>
      </c>
      <c r="BX11" s="242">
        <f t="shared" si="51"/>
        <v>0</v>
      </c>
      <c r="BY11" s="301">
        <f t="shared" si="52"/>
        <v>0</v>
      </c>
      <c r="BZ11" s="301" t="b">
        <f t="shared" si="53"/>
        <v>0</v>
      </c>
      <c r="CA11" s="301" t="b">
        <f t="shared" si="54"/>
        <v>0</v>
      </c>
    </row>
    <row r="12" spans="1:79">
      <c r="A12" s="471" t="s">
        <v>367</v>
      </c>
      <c r="B12" s="38"/>
      <c r="C12" s="149"/>
      <c r="D12" s="149"/>
      <c r="E12" s="223" t="s">
        <v>88</v>
      </c>
      <c r="F12" s="223">
        <v>12</v>
      </c>
      <c r="G12" s="342"/>
      <c r="H12" s="343"/>
      <c r="I12" s="306">
        <f t="shared" si="0"/>
        <v>0</v>
      </c>
      <c r="J12" s="306" t="str">
        <f t="shared" si="1"/>
        <v/>
      </c>
      <c r="K12" s="306" t="str">
        <f t="shared" si="2"/>
        <v/>
      </c>
      <c r="L12" s="226"/>
      <c r="M12" s="227"/>
      <c r="N12" s="227"/>
      <c r="O12" s="19">
        <f t="shared" si="3"/>
        <v>0</v>
      </c>
      <c r="P12" s="14">
        <f t="shared" si="4"/>
        <v>0</v>
      </c>
      <c r="Q12" s="15">
        <f t="shared" si="21"/>
        <v>0</v>
      </c>
      <c r="R12" s="15">
        <f t="shared" si="22"/>
        <v>0</v>
      </c>
      <c r="S12" s="15">
        <f t="shared" si="23"/>
        <v>0</v>
      </c>
      <c r="T12" s="15">
        <f t="shared" si="5"/>
        <v>0</v>
      </c>
      <c r="U12" s="142">
        <f t="shared" si="24"/>
        <v>0</v>
      </c>
      <c r="V12" s="15">
        <f t="shared" si="6"/>
        <v>0</v>
      </c>
      <c r="W12" s="142">
        <f t="shared" si="25"/>
        <v>0</v>
      </c>
      <c r="X12" s="15">
        <f t="shared" si="26"/>
        <v>0</v>
      </c>
      <c r="Y12" s="15">
        <f t="shared" si="27"/>
        <v>0</v>
      </c>
      <c r="Z12" s="16">
        <f t="shared" si="28"/>
        <v>0</v>
      </c>
      <c r="AA12" s="17">
        <f t="shared" si="29"/>
        <v>0</v>
      </c>
      <c r="AD12" s="159">
        <f t="shared" si="7"/>
        <v>0</v>
      </c>
      <c r="AE12" s="159">
        <f t="shared" si="8"/>
        <v>0</v>
      </c>
      <c r="AG12" s="157">
        <f t="shared" si="30"/>
        <v>0</v>
      </c>
      <c r="AI12" s="159">
        <f t="shared" si="9"/>
        <v>0</v>
      </c>
      <c r="AJ12" s="159">
        <f t="shared" si="10"/>
        <v>0</v>
      </c>
      <c r="AK12" s="231">
        <f t="shared" si="31"/>
        <v>0</v>
      </c>
      <c r="AL12" s="231">
        <f t="shared" si="32"/>
        <v>0</v>
      </c>
      <c r="AM12" s="231">
        <f t="shared" si="33"/>
        <v>0</v>
      </c>
      <c r="AN12" s="194">
        <f t="shared" si="34"/>
        <v>0</v>
      </c>
      <c r="AO12" s="405">
        <f t="shared" si="35"/>
        <v>0</v>
      </c>
      <c r="AP12" s="406">
        <f t="shared" si="36"/>
        <v>0</v>
      </c>
      <c r="AQ12" s="407"/>
      <c r="AR12" s="411">
        <f t="shared" si="37"/>
        <v>0</v>
      </c>
      <c r="AS12" s="408">
        <f t="shared" si="38"/>
        <v>0</v>
      </c>
      <c r="AT12" s="409"/>
      <c r="AU12" s="414">
        <f t="shared" si="39"/>
        <v>0</v>
      </c>
      <c r="AV12" s="406">
        <f t="shared" si="40"/>
        <v>0</v>
      </c>
      <c r="AW12" s="411"/>
      <c r="AX12" s="411">
        <f t="shared" si="41"/>
        <v>0</v>
      </c>
      <c r="AY12" s="412">
        <f t="shared" si="42"/>
        <v>0</v>
      </c>
      <c r="AZ12" s="413"/>
      <c r="BA12" s="411">
        <f t="shared" si="43"/>
        <v>0</v>
      </c>
      <c r="BB12" s="406">
        <f t="shared" si="44"/>
        <v>0</v>
      </c>
      <c r="BC12" s="303">
        <f t="shared" si="45"/>
        <v>0</v>
      </c>
      <c r="BD12" s="210">
        <f t="shared" si="46"/>
        <v>0</v>
      </c>
      <c r="BE12" s="200">
        <f t="shared" si="11"/>
        <v>0</v>
      </c>
      <c r="BF12" s="200">
        <f t="shared" si="12"/>
        <v>0</v>
      </c>
      <c r="BG12" s="200">
        <f t="shared" si="13"/>
        <v>0</v>
      </c>
      <c r="BH12" s="211">
        <f t="shared" si="14"/>
        <v>0</v>
      </c>
      <c r="BI12" s="210" t="str">
        <f t="shared" si="15"/>
        <v xml:space="preserve"> </v>
      </c>
      <c r="BJ12" s="200" t="str">
        <f t="shared" si="16"/>
        <v xml:space="preserve"> </v>
      </c>
      <c r="BK12" s="200">
        <f t="shared" si="17"/>
        <v>0</v>
      </c>
      <c r="BL12" s="200"/>
      <c r="BM12" s="213">
        <f t="shared" si="47"/>
        <v>0</v>
      </c>
      <c r="BO12" s="195" t="str">
        <f t="shared" si="18"/>
        <v/>
      </c>
      <c r="BP12" s="195" t="str">
        <f t="shared" si="19"/>
        <v/>
      </c>
      <c r="BQ12" s="195">
        <f t="shared" si="20"/>
        <v>1</v>
      </c>
      <c r="BR12" s="215">
        <f t="shared" si="48"/>
        <v>1</v>
      </c>
      <c r="BS12" s="195" t="str">
        <f t="shared" si="49"/>
        <v>OK</v>
      </c>
      <c r="BU12" s="301">
        <f t="shared" si="50"/>
        <v>0</v>
      </c>
      <c r="BV12" s="301" t="str">
        <f t="shared" si="50"/>
        <v xml:space="preserve"> </v>
      </c>
      <c r="BW12" s="301" t="str">
        <f t="shared" si="50"/>
        <v xml:space="preserve"> </v>
      </c>
      <c r="BX12" s="242">
        <f t="shared" si="51"/>
        <v>0</v>
      </c>
      <c r="BY12" s="301">
        <f t="shared" si="52"/>
        <v>0</v>
      </c>
      <c r="BZ12" s="301" t="b">
        <f t="shared" si="53"/>
        <v>0</v>
      </c>
      <c r="CA12" s="301" t="b">
        <f t="shared" si="54"/>
        <v>0</v>
      </c>
    </row>
    <row r="13" spans="1:79">
      <c r="A13" s="35" t="s">
        <v>368</v>
      </c>
      <c r="B13" s="39"/>
      <c r="C13" s="150"/>
      <c r="D13" s="150"/>
      <c r="E13" s="228" t="s">
        <v>88</v>
      </c>
      <c r="F13" s="228">
        <v>12</v>
      </c>
      <c r="G13" s="219"/>
      <c r="H13" s="220"/>
      <c r="I13" s="305">
        <f t="shared" si="0"/>
        <v>0</v>
      </c>
      <c r="J13" s="305" t="str">
        <f t="shared" si="1"/>
        <v/>
      </c>
      <c r="K13" s="305" t="str">
        <f t="shared" si="2"/>
        <v/>
      </c>
      <c r="L13" s="221"/>
      <c r="M13" s="222"/>
      <c r="N13" s="222"/>
      <c r="O13" s="19">
        <f t="shared" si="3"/>
        <v>0</v>
      </c>
      <c r="P13" s="14">
        <f t="shared" si="4"/>
        <v>0</v>
      </c>
      <c r="Q13" s="15">
        <f t="shared" si="21"/>
        <v>0</v>
      </c>
      <c r="R13" s="15">
        <f t="shared" si="22"/>
        <v>0</v>
      </c>
      <c r="S13" s="15">
        <f t="shared" si="23"/>
        <v>0</v>
      </c>
      <c r="T13" s="15">
        <f t="shared" si="5"/>
        <v>0</v>
      </c>
      <c r="U13" s="142">
        <f t="shared" si="24"/>
        <v>0</v>
      </c>
      <c r="V13" s="15">
        <f t="shared" si="6"/>
        <v>0</v>
      </c>
      <c r="W13" s="142">
        <f t="shared" si="25"/>
        <v>0</v>
      </c>
      <c r="X13" s="15">
        <f t="shared" si="26"/>
        <v>0</v>
      </c>
      <c r="Y13" s="15">
        <f t="shared" si="27"/>
        <v>0</v>
      </c>
      <c r="Z13" s="16">
        <f t="shared" si="28"/>
        <v>0</v>
      </c>
      <c r="AA13" s="17">
        <f t="shared" si="29"/>
        <v>0</v>
      </c>
      <c r="AD13" s="159">
        <f t="shared" si="7"/>
        <v>0</v>
      </c>
      <c r="AE13" s="159">
        <f t="shared" si="8"/>
        <v>0</v>
      </c>
      <c r="AG13" s="157">
        <f t="shared" si="30"/>
        <v>0</v>
      </c>
      <c r="AI13" s="159">
        <f t="shared" si="9"/>
        <v>0</v>
      </c>
      <c r="AJ13" s="159">
        <f t="shared" si="10"/>
        <v>0</v>
      </c>
      <c r="AK13" s="231">
        <f t="shared" si="31"/>
        <v>0</v>
      </c>
      <c r="AL13" s="231">
        <f t="shared" si="32"/>
        <v>0</v>
      </c>
      <c r="AM13" s="231">
        <f t="shared" si="33"/>
        <v>0</v>
      </c>
      <c r="AN13" s="194">
        <f t="shared" si="34"/>
        <v>0</v>
      </c>
      <c r="AO13" s="405">
        <f t="shared" si="35"/>
        <v>0</v>
      </c>
      <c r="AP13" s="406">
        <f t="shared" si="36"/>
        <v>0</v>
      </c>
      <c r="AQ13" s="407"/>
      <c r="AR13" s="411">
        <f t="shared" si="37"/>
        <v>0</v>
      </c>
      <c r="AS13" s="408">
        <f t="shared" si="38"/>
        <v>0</v>
      </c>
      <c r="AT13" s="409"/>
      <c r="AU13" s="414">
        <f t="shared" si="39"/>
        <v>0</v>
      </c>
      <c r="AV13" s="406">
        <f t="shared" si="40"/>
        <v>0</v>
      </c>
      <c r="AW13" s="411"/>
      <c r="AX13" s="411">
        <f t="shared" si="41"/>
        <v>0</v>
      </c>
      <c r="AY13" s="412">
        <f t="shared" si="42"/>
        <v>0</v>
      </c>
      <c r="AZ13" s="413"/>
      <c r="BA13" s="411">
        <f t="shared" si="43"/>
        <v>0</v>
      </c>
      <c r="BB13" s="406">
        <f t="shared" si="44"/>
        <v>0</v>
      </c>
      <c r="BC13" s="303">
        <f t="shared" si="45"/>
        <v>0</v>
      </c>
      <c r="BD13" s="210">
        <f t="shared" si="46"/>
        <v>0</v>
      </c>
      <c r="BE13" s="200">
        <f t="shared" si="11"/>
        <v>0</v>
      </c>
      <c r="BF13" s="200">
        <f t="shared" si="12"/>
        <v>0</v>
      </c>
      <c r="BG13" s="200">
        <f t="shared" si="13"/>
        <v>0</v>
      </c>
      <c r="BH13" s="211">
        <f t="shared" si="14"/>
        <v>0</v>
      </c>
      <c r="BI13" s="210" t="str">
        <f t="shared" si="15"/>
        <v xml:space="preserve"> </v>
      </c>
      <c r="BJ13" s="200" t="str">
        <f t="shared" si="16"/>
        <v xml:space="preserve"> </v>
      </c>
      <c r="BK13" s="200">
        <f t="shared" si="17"/>
        <v>0</v>
      </c>
      <c r="BL13" s="200"/>
      <c r="BM13" s="213">
        <f t="shared" si="47"/>
        <v>0</v>
      </c>
      <c r="BO13" s="195" t="str">
        <f t="shared" si="18"/>
        <v/>
      </c>
      <c r="BP13" s="195" t="str">
        <f t="shared" si="19"/>
        <v/>
      </c>
      <c r="BQ13" s="195">
        <f t="shared" si="20"/>
        <v>1</v>
      </c>
      <c r="BR13" s="215">
        <f t="shared" si="48"/>
        <v>1</v>
      </c>
      <c r="BS13" s="195" t="str">
        <f t="shared" si="49"/>
        <v>OK</v>
      </c>
      <c r="BU13" s="301">
        <f t="shared" si="50"/>
        <v>0</v>
      </c>
      <c r="BV13" s="301" t="str">
        <f t="shared" si="50"/>
        <v xml:space="preserve"> </v>
      </c>
      <c r="BW13" s="301" t="str">
        <f t="shared" si="50"/>
        <v xml:space="preserve"> </v>
      </c>
      <c r="BX13" s="242">
        <f t="shared" si="51"/>
        <v>0</v>
      </c>
      <c r="BY13" s="301">
        <f t="shared" si="52"/>
        <v>0</v>
      </c>
      <c r="BZ13" s="301" t="b">
        <f t="shared" si="53"/>
        <v>0</v>
      </c>
      <c r="CA13" s="301" t="b">
        <f t="shared" si="54"/>
        <v>0</v>
      </c>
    </row>
    <row r="14" spans="1:79">
      <c r="A14" s="471" t="s">
        <v>369</v>
      </c>
      <c r="B14" s="38"/>
      <c r="C14" s="149"/>
      <c r="D14" s="149"/>
      <c r="E14" s="223" t="s">
        <v>88</v>
      </c>
      <c r="F14" s="223">
        <v>12</v>
      </c>
      <c r="G14" s="342"/>
      <c r="H14" s="343"/>
      <c r="I14" s="306">
        <f t="shared" si="0"/>
        <v>0</v>
      </c>
      <c r="J14" s="306" t="str">
        <f t="shared" si="1"/>
        <v/>
      </c>
      <c r="K14" s="306" t="str">
        <f t="shared" si="2"/>
        <v/>
      </c>
      <c r="L14" s="226"/>
      <c r="M14" s="227"/>
      <c r="N14" s="227"/>
      <c r="O14" s="19">
        <f t="shared" si="3"/>
        <v>0</v>
      </c>
      <c r="P14" s="14">
        <f t="shared" si="4"/>
        <v>0</v>
      </c>
      <c r="Q14" s="15">
        <f t="shared" si="21"/>
        <v>0</v>
      </c>
      <c r="R14" s="15">
        <f t="shared" si="22"/>
        <v>0</v>
      </c>
      <c r="S14" s="15">
        <f t="shared" si="23"/>
        <v>0</v>
      </c>
      <c r="T14" s="15">
        <f t="shared" si="5"/>
        <v>0</v>
      </c>
      <c r="U14" s="142">
        <f t="shared" si="24"/>
        <v>0</v>
      </c>
      <c r="V14" s="15">
        <f t="shared" si="6"/>
        <v>0</v>
      </c>
      <c r="W14" s="142">
        <f t="shared" si="25"/>
        <v>0</v>
      </c>
      <c r="X14" s="15">
        <f t="shared" si="26"/>
        <v>0</v>
      </c>
      <c r="Y14" s="15">
        <f t="shared" si="27"/>
        <v>0</v>
      </c>
      <c r="Z14" s="16">
        <f t="shared" si="28"/>
        <v>0</v>
      </c>
      <c r="AA14" s="17">
        <f t="shared" si="29"/>
        <v>0</v>
      </c>
      <c r="AD14" s="159">
        <f t="shared" si="7"/>
        <v>0</v>
      </c>
      <c r="AE14" s="159">
        <f t="shared" si="8"/>
        <v>0</v>
      </c>
      <c r="AG14" s="157">
        <f t="shared" si="30"/>
        <v>0</v>
      </c>
      <c r="AI14" s="159">
        <f t="shared" si="9"/>
        <v>0</v>
      </c>
      <c r="AJ14" s="159">
        <f t="shared" si="10"/>
        <v>0</v>
      </c>
      <c r="AK14" s="231">
        <f t="shared" si="31"/>
        <v>0</v>
      </c>
      <c r="AL14" s="231">
        <f t="shared" si="32"/>
        <v>0</v>
      </c>
      <c r="AM14" s="231">
        <f t="shared" si="33"/>
        <v>0</v>
      </c>
      <c r="AN14" s="194">
        <f t="shared" si="34"/>
        <v>0</v>
      </c>
      <c r="AO14" s="405">
        <f t="shared" si="35"/>
        <v>0</v>
      </c>
      <c r="AP14" s="406">
        <f t="shared" si="36"/>
        <v>0</v>
      </c>
      <c r="AQ14" s="407"/>
      <c r="AR14" s="411">
        <f t="shared" si="37"/>
        <v>0</v>
      </c>
      <c r="AS14" s="408">
        <f t="shared" si="38"/>
        <v>0</v>
      </c>
      <c r="AT14" s="409"/>
      <c r="AU14" s="414">
        <f t="shared" si="39"/>
        <v>0</v>
      </c>
      <c r="AV14" s="406">
        <f t="shared" si="40"/>
        <v>0</v>
      </c>
      <c r="AW14" s="411"/>
      <c r="AX14" s="411">
        <f t="shared" si="41"/>
        <v>0</v>
      </c>
      <c r="AY14" s="412">
        <f t="shared" si="42"/>
        <v>0</v>
      </c>
      <c r="AZ14" s="413"/>
      <c r="BA14" s="411">
        <f t="shared" si="43"/>
        <v>0</v>
      </c>
      <c r="BB14" s="406">
        <f t="shared" si="44"/>
        <v>0</v>
      </c>
      <c r="BC14" s="303">
        <f t="shared" si="45"/>
        <v>0</v>
      </c>
      <c r="BD14" s="210">
        <f t="shared" si="46"/>
        <v>0</v>
      </c>
      <c r="BE14" s="200">
        <f t="shared" si="11"/>
        <v>0</v>
      </c>
      <c r="BF14" s="200">
        <f t="shared" si="12"/>
        <v>0</v>
      </c>
      <c r="BG14" s="200">
        <f t="shared" si="13"/>
        <v>0</v>
      </c>
      <c r="BH14" s="211">
        <f t="shared" si="14"/>
        <v>0</v>
      </c>
      <c r="BI14" s="210" t="str">
        <f t="shared" si="15"/>
        <v xml:space="preserve"> </v>
      </c>
      <c r="BJ14" s="200" t="str">
        <f t="shared" si="16"/>
        <v xml:space="preserve"> </v>
      </c>
      <c r="BK14" s="200">
        <f t="shared" si="17"/>
        <v>0</v>
      </c>
      <c r="BL14" s="200"/>
      <c r="BM14" s="213">
        <f t="shared" si="47"/>
        <v>0</v>
      </c>
      <c r="BO14" s="195" t="str">
        <f t="shared" si="18"/>
        <v/>
      </c>
      <c r="BP14" s="195" t="str">
        <f t="shared" si="19"/>
        <v/>
      </c>
      <c r="BQ14" s="195">
        <f t="shared" si="20"/>
        <v>1</v>
      </c>
      <c r="BR14" s="215">
        <f t="shared" si="48"/>
        <v>1</v>
      </c>
      <c r="BS14" s="195" t="str">
        <f t="shared" si="49"/>
        <v>OK</v>
      </c>
      <c r="BU14" s="301">
        <f t="shared" si="50"/>
        <v>0</v>
      </c>
      <c r="BV14" s="301" t="str">
        <f t="shared" si="50"/>
        <v xml:space="preserve"> </v>
      </c>
      <c r="BW14" s="301" t="str">
        <f t="shared" si="50"/>
        <v xml:space="preserve"> </v>
      </c>
      <c r="BX14" s="242">
        <f t="shared" si="51"/>
        <v>0</v>
      </c>
      <c r="BY14" s="301">
        <f t="shared" si="52"/>
        <v>0</v>
      </c>
      <c r="BZ14" s="301" t="b">
        <f t="shared" si="53"/>
        <v>0</v>
      </c>
      <c r="CA14" s="301" t="b">
        <f t="shared" si="54"/>
        <v>0</v>
      </c>
    </row>
    <row r="15" spans="1:79">
      <c r="A15" s="35" t="s">
        <v>370</v>
      </c>
      <c r="B15" s="39"/>
      <c r="C15" s="150"/>
      <c r="D15" s="150"/>
      <c r="E15" s="228" t="s">
        <v>88</v>
      </c>
      <c r="F15" s="228">
        <v>12</v>
      </c>
      <c r="G15" s="219"/>
      <c r="H15" s="220"/>
      <c r="I15" s="305">
        <f t="shared" si="0"/>
        <v>0</v>
      </c>
      <c r="J15" s="305" t="str">
        <f t="shared" si="1"/>
        <v/>
      </c>
      <c r="K15" s="305" t="str">
        <f t="shared" si="2"/>
        <v/>
      </c>
      <c r="L15" s="221"/>
      <c r="M15" s="222"/>
      <c r="N15" s="222"/>
      <c r="O15" s="19">
        <f t="shared" si="3"/>
        <v>0</v>
      </c>
      <c r="P15" s="14">
        <f t="shared" si="4"/>
        <v>0</v>
      </c>
      <c r="Q15" s="15">
        <f t="shared" si="21"/>
        <v>0</v>
      </c>
      <c r="R15" s="15">
        <f t="shared" si="22"/>
        <v>0</v>
      </c>
      <c r="S15" s="15">
        <f t="shared" si="23"/>
        <v>0</v>
      </c>
      <c r="T15" s="15">
        <f t="shared" si="5"/>
        <v>0</v>
      </c>
      <c r="U15" s="142">
        <f t="shared" si="24"/>
        <v>0</v>
      </c>
      <c r="V15" s="15">
        <f t="shared" si="6"/>
        <v>0</v>
      </c>
      <c r="W15" s="142">
        <f t="shared" si="25"/>
        <v>0</v>
      </c>
      <c r="X15" s="15">
        <f t="shared" si="26"/>
        <v>0</v>
      </c>
      <c r="Y15" s="15">
        <f t="shared" si="27"/>
        <v>0</v>
      </c>
      <c r="Z15" s="16">
        <f t="shared" si="28"/>
        <v>0</v>
      </c>
      <c r="AA15" s="17">
        <f t="shared" si="29"/>
        <v>0</v>
      </c>
      <c r="AD15" s="159">
        <f t="shared" si="7"/>
        <v>0</v>
      </c>
      <c r="AE15" s="159">
        <f t="shared" si="8"/>
        <v>0</v>
      </c>
      <c r="AG15" s="157">
        <f t="shared" si="30"/>
        <v>0</v>
      </c>
      <c r="AI15" s="159">
        <f t="shared" si="9"/>
        <v>0</v>
      </c>
      <c r="AJ15" s="159">
        <f t="shared" si="10"/>
        <v>0</v>
      </c>
      <c r="AK15" s="231">
        <f t="shared" si="31"/>
        <v>0</v>
      </c>
      <c r="AL15" s="231">
        <f t="shared" si="32"/>
        <v>0</v>
      </c>
      <c r="AM15" s="231">
        <f t="shared" si="33"/>
        <v>0</v>
      </c>
      <c r="AN15" s="194">
        <f t="shared" si="34"/>
        <v>0</v>
      </c>
      <c r="AO15" s="405">
        <f t="shared" si="35"/>
        <v>0</v>
      </c>
      <c r="AP15" s="406">
        <f t="shared" si="36"/>
        <v>0</v>
      </c>
      <c r="AQ15" s="407"/>
      <c r="AR15" s="411">
        <f t="shared" si="37"/>
        <v>0</v>
      </c>
      <c r="AS15" s="408">
        <f t="shared" si="38"/>
        <v>0</v>
      </c>
      <c r="AT15" s="409"/>
      <c r="AU15" s="414">
        <f t="shared" si="39"/>
        <v>0</v>
      </c>
      <c r="AV15" s="406">
        <f t="shared" si="40"/>
        <v>0</v>
      </c>
      <c r="AW15" s="411"/>
      <c r="AX15" s="411">
        <f t="shared" si="41"/>
        <v>0</v>
      </c>
      <c r="AY15" s="412">
        <f t="shared" si="42"/>
        <v>0</v>
      </c>
      <c r="AZ15" s="413"/>
      <c r="BA15" s="411">
        <f t="shared" si="43"/>
        <v>0</v>
      </c>
      <c r="BB15" s="406">
        <f t="shared" si="44"/>
        <v>0</v>
      </c>
      <c r="BC15" s="303">
        <f t="shared" si="45"/>
        <v>0</v>
      </c>
      <c r="BD15" s="210">
        <f t="shared" si="46"/>
        <v>0</v>
      </c>
      <c r="BE15" s="200">
        <f t="shared" si="11"/>
        <v>0</v>
      </c>
      <c r="BF15" s="200">
        <f t="shared" si="12"/>
        <v>0</v>
      </c>
      <c r="BG15" s="200">
        <f t="shared" si="13"/>
        <v>0</v>
      </c>
      <c r="BH15" s="211">
        <f t="shared" si="14"/>
        <v>0</v>
      </c>
      <c r="BI15" s="210" t="str">
        <f t="shared" si="15"/>
        <v xml:space="preserve"> </v>
      </c>
      <c r="BJ15" s="200" t="str">
        <f t="shared" si="16"/>
        <v xml:space="preserve"> </v>
      </c>
      <c r="BK15" s="200">
        <f t="shared" si="17"/>
        <v>0</v>
      </c>
      <c r="BL15" s="200"/>
      <c r="BM15" s="213">
        <f t="shared" si="47"/>
        <v>0</v>
      </c>
      <c r="BO15" s="195" t="str">
        <f t="shared" si="18"/>
        <v/>
      </c>
      <c r="BP15" s="195" t="str">
        <f t="shared" si="19"/>
        <v/>
      </c>
      <c r="BQ15" s="195">
        <f t="shared" si="20"/>
        <v>1</v>
      </c>
      <c r="BR15" s="215">
        <f t="shared" si="48"/>
        <v>1</v>
      </c>
      <c r="BS15" s="195" t="str">
        <f t="shared" si="49"/>
        <v>OK</v>
      </c>
      <c r="BU15" s="301">
        <f t="shared" si="50"/>
        <v>0</v>
      </c>
      <c r="BV15" s="301" t="str">
        <f t="shared" si="50"/>
        <v xml:space="preserve"> </v>
      </c>
      <c r="BW15" s="301" t="str">
        <f t="shared" si="50"/>
        <v xml:space="preserve"> </v>
      </c>
      <c r="BX15" s="242">
        <f t="shared" si="51"/>
        <v>0</v>
      </c>
      <c r="BY15" s="301">
        <f t="shared" si="52"/>
        <v>0</v>
      </c>
      <c r="BZ15" s="301" t="b">
        <f t="shared" si="53"/>
        <v>0</v>
      </c>
      <c r="CA15" s="301" t="b">
        <f t="shared" si="54"/>
        <v>0</v>
      </c>
    </row>
    <row r="16" spans="1:79">
      <c r="A16" s="471" t="s">
        <v>371</v>
      </c>
      <c r="B16" s="38"/>
      <c r="C16" s="149"/>
      <c r="D16" s="149"/>
      <c r="E16" s="223" t="s">
        <v>88</v>
      </c>
      <c r="F16" s="223">
        <v>12</v>
      </c>
      <c r="G16" s="224"/>
      <c r="H16" s="225"/>
      <c r="I16" s="306">
        <f t="shared" si="0"/>
        <v>0</v>
      </c>
      <c r="J16" s="306" t="str">
        <f t="shared" si="1"/>
        <v/>
      </c>
      <c r="K16" s="306" t="str">
        <f t="shared" si="2"/>
        <v/>
      </c>
      <c r="L16" s="226"/>
      <c r="M16" s="227"/>
      <c r="N16" s="227"/>
      <c r="O16" s="19">
        <f t="shared" si="3"/>
        <v>0</v>
      </c>
      <c r="P16" s="14">
        <f t="shared" si="4"/>
        <v>0</v>
      </c>
      <c r="Q16" s="15">
        <f t="shared" si="21"/>
        <v>0</v>
      </c>
      <c r="R16" s="15">
        <f t="shared" si="22"/>
        <v>0</v>
      </c>
      <c r="S16" s="15">
        <f t="shared" si="23"/>
        <v>0</v>
      </c>
      <c r="T16" s="15">
        <f t="shared" si="5"/>
        <v>0</v>
      </c>
      <c r="U16" s="142">
        <f t="shared" si="24"/>
        <v>0</v>
      </c>
      <c r="V16" s="15">
        <f t="shared" si="6"/>
        <v>0</v>
      </c>
      <c r="W16" s="142">
        <f t="shared" si="25"/>
        <v>0</v>
      </c>
      <c r="X16" s="15">
        <f t="shared" si="26"/>
        <v>0</v>
      </c>
      <c r="Y16" s="15">
        <f t="shared" si="27"/>
        <v>0</v>
      </c>
      <c r="Z16" s="16">
        <f t="shared" si="28"/>
        <v>0</v>
      </c>
      <c r="AA16" s="17">
        <f t="shared" si="29"/>
        <v>0</v>
      </c>
      <c r="AD16" s="159">
        <f t="shared" si="7"/>
        <v>0</v>
      </c>
      <c r="AE16" s="159">
        <f t="shared" si="8"/>
        <v>0</v>
      </c>
      <c r="AG16" s="157">
        <f t="shared" si="30"/>
        <v>0</v>
      </c>
      <c r="AI16" s="159">
        <f t="shared" si="9"/>
        <v>0</v>
      </c>
      <c r="AJ16" s="159">
        <f t="shared" si="10"/>
        <v>0</v>
      </c>
      <c r="AK16" s="231">
        <f t="shared" si="31"/>
        <v>0</v>
      </c>
      <c r="AL16" s="231">
        <f t="shared" si="32"/>
        <v>0</v>
      </c>
      <c r="AM16" s="231">
        <f t="shared" si="33"/>
        <v>0</v>
      </c>
      <c r="AN16" s="194">
        <f t="shared" si="34"/>
        <v>0</v>
      </c>
      <c r="AO16" s="405">
        <f t="shared" si="35"/>
        <v>0</v>
      </c>
      <c r="AP16" s="406">
        <f t="shared" si="36"/>
        <v>0</v>
      </c>
      <c r="AQ16" s="407"/>
      <c r="AR16" s="411">
        <f t="shared" si="37"/>
        <v>0</v>
      </c>
      <c r="AS16" s="408">
        <f t="shared" si="38"/>
        <v>0</v>
      </c>
      <c r="AT16" s="409"/>
      <c r="AU16" s="414">
        <f t="shared" si="39"/>
        <v>0</v>
      </c>
      <c r="AV16" s="406">
        <f t="shared" si="40"/>
        <v>0</v>
      </c>
      <c r="AW16" s="411"/>
      <c r="AX16" s="411">
        <f t="shared" si="41"/>
        <v>0</v>
      </c>
      <c r="AY16" s="412">
        <f t="shared" si="42"/>
        <v>0</v>
      </c>
      <c r="AZ16" s="413"/>
      <c r="BA16" s="411">
        <f t="shared" si="43"/>
        <v>0</v>
      </c>
      <c r="BB16" s="406">
        <f t="shared" si="44"/>
        <v>0</v>
      </c>
      <c r="BC16" s="303">
        <f t="shared" si="45"/>
        <v>0</v>
      </c>
      <c r="BD16" s="210">
        <f t="shared" si="46"/>
        <v>0</v>
      </c>
      <c r="BE16" s="200">
        <f t="shared" si="11"/>
        <v>0</v>
      </c>
      <c r="BF16" s="200">
        <f t="shared" si="12"/>
        <v>0</v>
      </c>
      <c r="BG16" s="200">
        <f t="shared" si="13"/>
        <v>0</v>
      </c>
      <c r="BH16" s="211">
        <f t="shared" si="14"/>
        <v>0</v>
      </c>
      <c r="BI16" s="210" t="str">
        <f t="shared" si="15"/>
        <v xml:space="preserve"> </v>
      </c>
      <c r="BJ16" s="200" t="str">
        <f t="shared" si="16"/>
        <v xml:space="preserve"> </v>
      </c>
      <c r="BK16" s="200">
        <f t="shared" si="17"/>
        <v>0</v>
      </c>
      <c r="BL16" s="200"/>
      <c r="BM16" s="213">
        <f t="shared" si="47"/>
        <v>0</v>
      </c>
      <c r="BO16" s="195" t="str">
        <f t="shared" si="18"/>
        <v/>
      </c>
      <c r="BP16" s="195" t="str">
        <f t="shared" si="19"/>
        <v/>
      </c>
      <c r="BQ16" s="195">
        <f t="shared" si="20"/>
        <v>1</v>
      </c>
      <c r="BR16" s="215">
        <f t="shared" si="48"/>
        <v>1</v>
      </c>
      <c r="BS16" s="195" t="str">
        <f t="shared" si="49"/>
        <v>OK</v>
      </c>
      <c r="BU16" s="301">
        <f t="shared" si="50"/>
        <v>0</v>
      </c>
      <c r="BV16" s="301" t="str">
        <f t="shared" si="50"/>
        <v xml:space="preserve"> </v>
      </c>
      <c r="BW16" s="301" t="str">
        <f t="shared" si="50"/>
        <v xml:space="preserve"> </v>
      </c>
      <c r="BX16" s="242">
        <f t="shared" si="51"/>
        <v>0</v>
      </c>
      <c r="BY16" s="301">
        <f t="shared" si="52"/>
        <v>0</v>
      </c>
      <c r="BZ16" s="301" t="b">
        <f t="shared" si="53"/>
        <v>0</v>
      </c>
      <c r="CA16" s="301" t="b">
        <f t="shared" si="54"/>
        <v>0</v>
      </c>
    </row>
    <row r="17" spans="1:79">
      <c r="A17" s="35" t="s">
        <v>113</v>
      </c>
      <c r="B17" s="216"/>
      <c r="C17" s="229"/>
      <c r="D17" s="229"/>
      <c r="E17" s="228" t="s">
        <v>88</v>
      </c>
      <c r="F17" s="472">
        <v>12</v>
      </c>
      <c r="G17" s="219"/>
      <c r="H17" s="220"/>
      <c r="I17" s="305">
        <f t="shared" si="0"/>
        <v>0</v>
      </c>
      <c r="J17" s="305" t="str">
        <f t="shared" si="1"/>
        <v/>
      </c>
      <c r="K17" s="305" t="str">
        <f t="shared" si="2"/>
        <v/>
      </c>
      <c r="L17" s="221"/>
      <c r="M17" s="222"/>
      <c r="N17" s="222"/>
      <c r="O17" s="19">
        <f t="shared" si="3"/>
        <v>0</v>
      </c>
      <c r="P17" s="14">
        <f t="shared" si="4"/>
        <v>0</v>
      </c>
      <c r="Q17" s="15">
        <f t="shared" si="21"/>
        <v>0</v>
      </c>
      <c r="R17" s="15">
        <f t="shared" si="22"/>
        <v>0</v>
      </c>
      <c r="S17" s="15">
        <f t="shared" si="23"/>
        <v>0</v>
      </c>
      <c r="T17" s="15">
        <f t="shared" si="5"/>
        <v>0</v>
      </c>
      <c r="U17" s="142">
        <f t="shared" si="24"/>
        <v>0</v>
      </c>
      <c r="V17" s="15">
        <f t="shared" si="6"/>
        <v>0</v>
      </c>
      <c r="W17" s="142">
        <f t="shared" si="25"/>
        <v>0</v>
      </c>
      <c r="X17" s="15">
        <f t="shared" si="26"/>
        <v>0</v>
      </c>
      <c r="Y17" s="15">
        <f t="shared" si="27"/>
        <v>0</v>
      </c>
      <c r="Z17" s="16">
        <f t="shared" si="28"/>
        <v>0</v>
      </c>
      <c r="AA17" s="17">
        <f t="shared" si="29"/>
        <v>0</v>
      </c>
      <c r="AD17" s="159">
        <f t="shared" si="7"/>
        <v>0</v>
      </c>
      <c r="AE17" s="159">
        <f t="shared" si="8"/>
        <v>0</v>
      </c>
      <c r="AG17" s="157">
        <f t="shared" si="30"/>
        <v>0</v>
      </c>
      <c r="AI17" s="159">
        <f t="shared" si="9"/>
        <v>0</v>
      </c>
      <c r="AJ17" s="159">
        <f t="shared" si="10"/>
        <v>0</v>
      </c>
      <c r="AK17" s="231">
        <f t="shared" si="31"/>
        <v>0</v>
      </c>
      <c r="AL17" s="231">
        <f t="shared" si="32"/>
        <v>0</v>
      </c>
      <c r="AM17" s="231">
        <f t="shared" si="33"/>
        <v>0</v>
      </c>
      <c r="AN17" s="194">
        <f t="shared" si="34"/>
        <v>0</v>
      </c>
      <c r="AO17" s="405">
        <f t="shared" si="35"/>
        <v>0</v>
      </c>
      <c r="AP17" s="406">
        <f t="shared" si="36"/>
        <v>0</v>
      </c>
      <c r="AQ17" s="407"/>
      <c r="AR17" s="411">
        <f t="shared" si="37"/>
        <v>0</v>
      </c>
      <c r="AS17" s="408">
        <f t="shared" si="38"/>
        <v>0</v>
      </c>
      <c r="AT17" s="409"/>
      <c r="AU17" s="414">
        <f t="shared" si="39"/>
        <v>0</v>
      </c>
      <c r="AV17" s="406">
        <f t="shared" si="40"/>
        <v>0</v>
      </c>
      <c r="AW17" s="411"/>
      <c r="AX17" s="411">
        <f t="shared" si="41"/>
        <v>0</v>
      </c>
      <c r="AY17" s="412">
        <f t="shared" si="42"/>
        <v>0</v>
      </c>
      <c r="AZ17" s="413"/>
      <c r="BA17" s="411">
        <f t="shared" si="43"/>
        <v>0</v>
      </c>
      <c r="BB17" s="406">
        <f t="shared" si="44"/>
        <v>0</v>
      </c>
      <c r="BC17" s="303">
        <f t="shared" si="45"/>
        <v>0</v>
      </c>
      <c r="BD17" s="210">
        <f t="shared" si="46"/>
        <v>0</v>
      </c>
      <c r="BE17" s="200">
        <f t="shared" si="11"/>
        <v>0</v>
      </c>
      <c r="BF17" s="200">
        <f t="shared" si="12"/>
        <v>0</v>
      </c>
      <c r="BG17" s="200">
        <f t="shared" si="13"/>
        <v>0</v>
      </c>
      <c r="BH17" s="211">
        <f t="shared" si="14"/>
        <v>0</v>
      </c>
      <c r="BI17" s="210" t="str">
        <f t="shared" si="15"/>
        <v xml:space="preserve"> </v>
      </c>
      <c r="BJ17" s="200" t="str">
        <f t="shared" si="16"/>
        <v xml:space="preserve"> </v>
      </c>
      <c r="BK17" s="200">
        <f t="shared" si="17"/>
        <v>0</v>
      </c>
      <c r="BL17" s="200"/>
      <c r="BM17" s="213">
        <f t="shared" si="47"/>
        <v>0</v>
      </c>
      <c r="BO17" s="195" t="str">
        <f t="shared" si="18"/>
        <v/>
      </c>
      <c r="BP17" s="195" t="str">
        <f t="shared" si="19"/>
        <v/>
      </c>
      <c r="BQ17" s="195">
        <f t="shared" si="20"/>
        <v>1</v>
      </c>
      <c r="BR17" s="215">
        <f t="shared" si="48"/>
        <v>1</v>
      </c>
      <c r="BS17" s="195" t="str">
        <f t="shared" si="49"/>
        <v>OK</v>
      </c>
      <c r="BU17" s="301">
        <f t="shared" si="50"/>
        <v>0</v>
      </c>
      <c r="BV17" s="301" t="str">
        <f t="shared" si="50"/>
        <v xml:space="preserve"> </v>
      </c>
      <c r="BW17" s="301" t="str">
        <f t="shared" si="50"/>
        <v xml:space="preserve"> </v>
      </c>
      <c r="BX17" s="242">
        <f t="shared" si="51"/>
        <v>0</v>
      </c>
      <c r="BY17" s="301">
        <f t="shared" si="52"/>
        <v>0</v>
      </c>
      <c r="BZ17" s="301" t="b">
        <f t="shared" si="53"/>
        <v>0</v>
      </c>
      <c r="CA17" s="301" t="b">
        <f t="shared" si="54"/>
        <v>0</v>
      </c>
    </row>
    <row r="18" spans="1:79">
      <c r="A18" s="471" t="s">
        <v>114</v>
      </c>
      <c r="B18" s="217"/>
      <c r="C18" s="230"/>
      <c r="D18" s="230"/>
      <c r="E18" s="223"/>
      <c r="F18" s="223"/>
      <c r="G18" s="224"/>
      <c r="H18" s="225"/>
      <c r="I18" s="306" t="str">
        <f t="shared" si="0"/>
        <v/>
      </c>
      <c r="J18" s="306" t="str">
        <f t="shared" si="1"/>
        <v/>
      </c>
      <c r="K18" s="306" t="str">
        <f t="shared" si="2"/>
        <v/>
      </c>
      <c r="L18" s="226"/>
      <c r="M18" s="227"/>
      <c r="N18" s="227"/>
      <c r="O18" s="19">
        <f t="shared" si="3"/>
        <v>0</v>
      </c>
      <c r="P18" s="14">
        <f t="shared" si="4"/>
        <v>0</v>
      </c>
      <c r="Q18" s="15">
        <f t="shared" si="21"/>
        <v>0</v>
      </c>
      <c r="R18" s="15">
        <f t="shared" si="22"/>
        <v>0</v>
      </c>
      <c r="S18" s="15">
        <f t="shared" si="23"/>
        <v>0</v>
      </c>
      <c r="T18" s="15">
        <f t="shared" si="5"/>
        <v>0</v>
      </c>
      <c r="U18" s="142">
        <f t="shared" si="24"/>
        <v>0</v>
      </c>
      <c r="V18" s="15">
        <f t="shared" si="6"/>
        <v>0</v>
      </c>
      <c r="W18" s="142">
        <f t="shared" si="25"/>
        <v>0</v>
      </c>
      <c r="X18" s="15">
        <f t="shared" si="26"/>
        <v>0</v>
      </c>
      <c r="Y18" s="15">
        <f t="shared" si="27"/>
        <v>0</v>
      </c>
      <c r="Z18" s="16">
        <f t="shared" si="28"/>
        <v>0</v>
      </c>
      <c r="AA18" s="17">
        <f t="shared" si="29"/>
        <v>0</v>
      </c>
      <c r="AD18" s="159">
        <f t="shared" si="7"/>
        <v>0</v>
      </c>
      <c r="AE18" s="159">
        <f t="shared" si="8"/>
        <v>0</v>
      </c>
      <c r="AG18" s="157">
        <f t="shared" si="30"/>
        <v>0</v>
      </c>
      <c r="AI18" s="159">
        <f t="shared" si="9"/>
        <v>0</v>
      </c>
      <c r="AJ18" s="159">
        <f t="shared" si="10"/>
        <v>0</v>
      </c>
      <c r="AK18" s="231">
        <f t="shared" si="31"/>
        <v>0</v>
      </c>
      <c r="AL18" s="231">
        <f t="shared" si="32"/>
        <v>0</v>
      </c>
      <c r="AM18" s="231">
        <f t="shared" si="33"/>
        <v>0</v>
      </c>
      <c r="AN18" s="194">
        <f t="shared" si="34"/>
        <v>0</v>
      </c>
      <c r="AO18" s="405">
        <f t="shared" si="35"/>
        <v>0</v>
      </c>
      <c r="AP18" s="406">
        <f t="shared" si="36"/>
        <v>0</v>
      </c>
      <c r="AQ18" s="407"/>
      <c r="AR18" s="411">
        <f t="shared" si="37"/>
        <v>0</v>
      </c>
      <c r="AS18" s="408">
        <f t="shared" si="38"/>
        <v>0</v>
      </c>
      <c r="AT18" s="409"/>
      <c r="AU18" s="414">
        <f t="shared" si="39"/>
        <v>0</v>
      </c>
      <c r="AV18" s="406">
        <f t="shared" si="40"/>
        <v>0</v>
      </c>
      <c r="AW18" s="411"/>
      <c r="AX18" s="411">
        <f t="shared" si="41"/>
        <v>0</v>
      </c>
      <c r="AY18" s="412">
        <f t="shared" si="42"/>
        <v>0</v>
      </c>
      <c r="AZ18" s="413"/>
      <c r="BA18" s="411">
        <f t="shared" si="43"/>
        <v>0</v>
      </c>
      <c r="BB18" s="406">
        <f t="shared" si="44"/>
        <v>0</v>
      </c>
      <c r="BC18" s="303" t="str">
        <f t="shared" si="45"/>
        <v xml:space="preserve"> </v>
      </c>
      <c r="BD18" s="210">
        <f t="shared" si="46"/>
        <v>0</v>
      </c>
      <c r="BE18" s="200">
        <f t="shared" si="11"/>
        <v>0</v>
      </c>
      <c r="BF18" s="200">
        <f t="shared" si="12"/>
        <v>0</v>
      </c>
      <c r="BG18" s="200">
        <f t="shared" si="13"/>
        <v>0</v>
      </c>
      <c r="BH18" s="211">
        <f t="shared" si="14"/>
        <v>0</v>
      </c>
      <c r="BI18" s="210" t="str">
        <f t="shared" si="15"/>
        <v xml:space="preserve"> </v>
      </c>
      <c r="BJ18" s="200" t="str">
        <f t="shared" si="16"/>
        <v xml:space="preserve"> </v>
      </c>
      <c r="BK18" s="200" t="str">
        <f t="shared" si="17"/>
        <v xml:space="preserve"> </v>
      </c>
      <c r="BL18" s="200"/>
      <c r="BM18" s="213">
        <f t="shared" si="47"/>
        <v>0</v>
      </c>
      <c r="BO18" s="195" t="str">
        <f t="shared" si="18"/>
        <v/>
      </c>
      <c r="BP18" s="195" t="str">
        <f t="shared" si="19"/>
        <v/>
      </c>
      <c r="BQ18" s="195" t="str">
        <f t="shared" si="20"/>
        <v/>
      </c>
      <c r="BR18" s="215">
        <f t="shared" si="48"/>
        <v>0</v>
      </c>
      <c r="BS18" s="195" t="str">
        <f t="shared" si="49"/>
        <v/>
      </c>
      <c r="BU18" s="301" t="str">
        <f t="shared" si="50"/>
        <v xml:space="preserve"> </v>
      </c>
      <c r="BV18" s="301" t="str">
        <f t="shared" si="50"/>
        <v xml:space="preserve"> </v>
      </c>
      <c r="BW18" s="301" t="str">
        <f t="shared" si="50"/>
        <v xml:space="preserve"> </v>
      </c>
      <c r="BX18" s="242">
        <f t="shared" si="51"/>
        <v>0</v>
      </c>
      <c r="BY18" s="301" t="b">
        <f t="shared" si="52"/>
        <v>0</v>
      </c>
      <c r="BZ18" s="301" t="b">
        <f t="shared" si="53"/>
        <v>0</v>
      </c>
      <c r="CA18" s="301" t="b">
        <f t="shared" si="54"/>
        <v>0</v>
      </c>
    </row>
    <row r="19" spans="1:79">
      <c r="A19" s="35" t="s">
        <v>115</v>
      </c>
      <c r="B19" s="216"/>
      <c r="C19" s="229"/>
      <c r="D19" s="229"/>
      <c r="E19" s="228"/>
      <c r="F19" s="228"/>
      <c r="G19" s="219"/>
      <c r="H19" s="220"/>
      <c r="I19" s="305" t="str">
        <f t="shared" si="0"/>
        <v/>
      </c>
      <c r="J19" s="305" t="str">
        <f t="shared" si="1"/>
        <v/>
      </c>
      <c r="K19" s="305" t="str">
        <f t="shared" si="2"/>
        <v/>
      </c>
      <c r="L19" s="221"/>
      <c r="M19" s="222"/>
      <c r="N19" s="222"/>
      <c r="O19" s="19">
        <f t="shared" si="3"/>
        <v>0</v>
      </c>
      <c r="P19" s="14">
        <f t="shared" si="4"/>
        <v>0</v>
      </c>
      <c r="Q19" s="15">
        <f t="shared" si="21"/>
        <v>0</v>
      </c>
      <c r="R19" s="15">
        <f t="shared" si="22"/>
        <v>0</v>
      </c>
      <c r="S19" s="15">
        <f t="shared" si="23"/>
        <v>0</v>
      </c>
      <c r="T19" s="15">
        <f t="shared" si="5"/>
        <v>0</v>
      </c>
      <c r="U19" s="142">
        <f t="shared" si="24"/>
        <v>0</v>
      </c>
      <c r="V19" s="15">
        <f t="shared" si="6"/>
        <v>0</v>
      </c>
      <c r="W19" s="142">
        <f t="shared" si="25"/>
        <v>0</v>
      </c>
      <c r="X19" s="15">
        <f t="shared" si="26"/>
        <v>0</v>
      </c>
      <c r="Y19" s="15">
        <f t="shared" si="27"/>
        <v>0</v>
      </c>
      <c r="Z19" s="16">
        <f t="shared" si="28"/>
        <v>0</v>
      </c>
      <c r="AA19" s="17">
        <f t="shared" si="29"/>
        <v>0</v>
      </c>
      <c r="AD19" s="159">
        <f t="shared" si="7"/>
        <v>0</v>
      </c>
      <c r="AE19" s="159">
        <f t="shared" si="8"/>
        <v>0</v>
      </c>
      <c r="AG19" s="157">
        <f t="shared" si="30"/>
        <v>0</v>
      </c>
      <c r="AI19" s="159">
        <f t="shared" si="9"/>
        <v>0</v>
      </c>
      <c r="AJ19" s="159">
        <f t="shared" si="10"/>
        <v>0</v>
      </c>
      <c r="AK19" s="231">
        <f t="shared" si="31"/>
        <v>0</v>
      </c>
      <c r="AL19" s="231">
        <f t="shared" si="32"/>
        <v>0</v>
      </c>
      <c r="AM19" s="231">
        <f t="shared" si="33"/>
        <v>0</v>
      </c>
      <c r="AN19" s="194">
        <f t="shared" si="34"/>
        <v>0</v>
      </c>
      <c r="AO19" s="405">
        <f t="shared" si="35"/>
        <v>0</v>
      </c>
      <c r="AP19" s="406">
        <f t="shared" si="36"/>
        <v>0</v>
      </c>
      <c r="AQ19" s="407"/>
      <c r="AR19" s="411">
        <f t="shared" si="37"/>
        <v>0</v>
      </c>
      <c r="AS19" s="408">
        <f t="shared" si="38"/>
        <v>0</v>
      </c>
      <c r="AT19" s="409"/>
      <c r="AU19" s="414">
        <f t="shared" si="39"/>
        <v>0</v>
      </c>
      <c r="AV19" s="406">
        <f t="shared" si="40"/>
        <v>0</v>
      </c>
      <c r="AW19" s="411"/>
      <c r="AX19" s="411">
        <f t="shared" si="41"/>
        <v>0</v>
      </c>
      <c r="AY19" s="412">
        <f t="shared" si="42"/>
        <v>0</v>
      </c>
      <c r="AZ19" s="413"/>
      <c r="BA19" s="411">
        <f t="shared" si="43"/>
        <v>0</v>
      </c>
      <c r="BB19" s="406">
        <f t="shared" si="44"/>
        <v>0</v>
      </c>
      <c r="BC19" s="303" t="str">
        <f t="shared" si="45"/>
        <v xml:space="preserve"> </v>
      </c>
      <c r="BD19" s="210">
        <f t="shared" si="46"/>
        <v>0</v>
      </c>
      <c r="BE19" s="200">
        <f t="shared" si="11"/>
        <v>0</v>
      </c>
      <c r="BF19" s="200">
        <f t="shared" si="12"/>
        <v>0</v>
      </c>
      <c r="BG19" s="200">
        <f t="shared" si="13"/>
        <v>0</v>
      </c>
      <c r="BH19" s="211">
        <f t="shared" si="14"/>
        <v>0</v>
      </c>
      <c r="BI19" s="210" t="str">
        <f t="shared" si="15"/>
        <v xml:space="preserve"> </v>
      </c>
      <c r="BJ19" s="200" t="str">
        <f t="shared" si="16"/>
        <v xml:space="preserve"> </v>
      </c>
      <c r="BK19" s="200" t="str">
        <f t="shared" si="17"/>
        <v xml:space="preserve"> </v>
      </c>
      <c r="BL19" s="200"/>
      <c r="BM19" s="213">
        <f t="shared" si="47"/>
        <v>0</v>
      </c>
      <c r="BO19" s="195" t="str">
        <f t="shared" si="18"/>
        <v/>
      </c>
      <c r="BP19" s="195" t="str">
        <f t="shared" si="19"/>
        <v/>
      </c>
      <c r="BQ19" s="195" t="str">
        <f t="shared" si="20"/>
        <v/>
      </c>
      <c r="BR19" s="215">
        <f t="shared" si="48"/>
        <v>0</v>
      </c>
      <c r="BS19" s="195" t="str">
        <f t="shared" si="49"/>
        <v/>
      </c>
      <c r="BU19" s="301" t="str">
        <f t="shared" si="50"/>
        <v xml:space="preserve"> </v>
      </c>
      <c r="BV19" s="301" t="str">
        <f t="shared" si="50"/>
        <v xml:space="preserve"> </v>
      </c>
      <c r="BW19" s="301" t="str">
        <f t="shared" si="50"/>
        <v xml:space="preserve"> </v>
      </c>
      <c r="BX19" s="242">
        <f t="shared" si="51"/>
        <v>0</v>
      </c>
      <c r="BY19" s="301" t="b">
        <f t="shared" si="52"/>
        <v>0</v>
      </c>
      <c r="BZ19" s="301" t="b">
        <f t="shared" si="53"/>
        <v>0</v>
      </c>
      <c r="CA19" s="301" t="b">
        <f t="shared" si="54"/>
        <v>0</v>
      </c>
    </row>
    <row r="20" spans="1:79">
      <c r="A20" s="18">
        <v>12</v>
      </c>
      <c r="B20" s="217"/>
      <c r="C20" s="230"/>
      <c r="D20" s="230"/>
      <c r="E20" s="223"/>
      <c r="F20" s="223"/>
      <c r="G20" s="224"/>
      <c r="H20" s="225"/>
      <c r="I20" s="306" t="str">
        <f t="shared" si="0"/>
        <v/>
      </c>
      <c r="J20" s="306" t="str">
        <f t="shared" si="1"/>
        <v/>
      </c>
      <c r="K20" s="306" t="str">
        <f t="shared" si="2"/>
        <v/>
      </c>
      <c r="L20" s="226"/>
      <c r="M20" s="227"/>
      <c r="N20" s="227"/>
      <c r="O20" s="19">
        <f t="shared" si="3"/>
        <v>0</v>
      </c>
      <c r="P20" s="14">
        <f t="shared" si="4"/>
        <v>0</v>
      </c>
      <c r="Q20" s="15">
        <f t="shared" si="21"/>
        <v>0</v>
      </c>
      <c r="R20" s="15">
        <f t="shared" si="22"/>
        <v>0</v>
      </c>
      <c r="S20" s="15">
        <f t="shared" si="23"/>
        <v>0</v>
      </c>
      <c r="T20" s="15">
        <f t="shared" si="5"/>
        <v>0</v>
      </c>
      <c r="U20" s="142">
        <f t="shared" si="24"/>
        <v>0</v>
      </c>
      <c r="V20" s="15">
        <f t="shared" si="6"/>
        <v>0</v>
      </c>
      <c r="W20" s="142">
        <f t="shared" si="25"/>
        <v>0</v>
      </c>
      <c r="X20" s="15">
        <f t="shared" si="26"/>
        <v>0</v>
      </c>
      <c r="Y20" s="15">
        <f t="shared" si="27"/>
        <v>0</v>
      </c>
      <c r="Z20" s="16">
        <f t="shared" si="28"/>
        <v>0</v>
      </c>
      <c r="AA20" s="17">
        <f t="shared" si="29"/>
        <v>0</v>
      </c>
      <c r="AD20" s="159">
        <f t="shared" si="7"/>
        <v>0</v>
      </c>
      <c r="AE20" s="159">
        <f t="shared" si="8"/>
        <v>0</v>
      </c>
      <c r="AG20" s="157">
        <f t="shared" si="30"/>
        <v>0</v>
      </c>
      <c r="AI20" s="159">
        <f t="shared" si="9"/>
        <v>0</v>
      </c>
      <c r="AJ20" s="159">
        <f t="shared" si="10"/>
        <v>0</v>
      </c>
      <c r="AK20" s="231">
        <f t="shared" si="31"/>
        <v>0</v>
      </c>
      <c r="AL20" s="231">
        <f t="shared" si="32"/>
        <v>0</v>
      </c>
      <c r="AM20" s="231">
        <f t="shared" si="33"/>
        <v>0</v>
      </c>
      <c r="AN20" s="194">
        <f t="shared" si="34"/>
        <v>0</v>
      </c>
      <c r="AO20" s="405">
        <f t="shared" si="35"/>
        <v>0</v>
      </c>
      <c r="AP20" s="406">
        <f t="shared" si="36"/>
        <v>0</v>
      </c>
      <c r="AQ20" s="407"/>
      <c r="AR20" s="411">
        <f t="shared" si="37"/>
        <v>0</v>
      </c>
      <c r="AS20" s="408">
        <f t="shared" si="38"/>
        <v>0</v>
      </c>
      <c r="AT20" s="409"/>
      <c r="AU20" s="414">
        <f t="shared" si="39"/>
        <v>0</v>
      </c>
      <c r="AV20" s="406">
        <f t="shared" si="40"/>
        <v>0</v>
      </c>
      <c r="AW20" s="411"/>
      <c r="AX20" s="411">
        <f t="shared" si="41"/>
        <v>0</v>
      </c>
      <c r="AY20" s="412">
        <f t="shared" si="42"/>
        <v>0</v>
      </c>
      <c r="AZ20" s="413"/>
      <c r="BA20" s="411">
        <f t="shared" si="43"/>
        <v>0</v>
      </c>
      <c r="BB20" s="406">
        <f t="shared" si="44"/>
        <v>0</v>
      </c>
      <c r="BC20" s="303" t="str">
        <f t="shared" si="45"/>
        <v xml:space="preserve"> </v>
      </c>
      <c r="BD20" s="210">
        <f t="shared" si="46"/>
        <v>0</v>
      </c>
      <c r="BE20" s="200">
        <f t="shared" si="11"/>
        <v>0</v>
      </c>
      <c r="BF20" s="200">
        <f t="shared" si="12"/>
        <v>0</v>
      </c>
      <c r="BG20" s="200">
        <f t="shared" si="13"/>
        <v>0</v>
      </c>
      <c r="BH20" s="211">
        <f t="shared" si="14"/>
        <v>0</v>
      </c>
      <c r="BI20" s="210" t="str">
        <f t="shared" si="15"/>
        <v xml:space="preserve"> </v>
      </c>
      <c r="BJ20" s="200" t="str">
        <f t="shared" si="16"/>
        <v xml:space="preserve"> </v>
      </c>
      <c r="BK20" s="200" t="str">
        <f t="shared" si="17"/>
        <v xml:space="preserve"> </v>
      </c>
      <c r="BL20" s="200"/>
      <c r="BM20" s="213">
        <f t="shared" si="47"/>
        <v>0</v>
      </c>
      <c r="BO20" s="195" t="str">
        <f t="shared" si="18"/>
        <v/>
      </c>
      <c r="BP20" s="195" t="str">
        <f t="shared" si="19"/>
        <v/>
      </c>
      <c r="BQ20" s="195" t="str">
        <f t="shared" si="20"/>
        <v/>
      </c>
      <c r="BR20" s="215">
        <f t="shared" si="48"/>
        <v>0</v>
      </c>
      <c r="BS20" s="195" t="str">
        <f t="shared" si="49"/>
        <v/>
      </c>
      <c r="BU20" s="301" t="str">
        <f t="shared" si="50"/>
        <v xml:space="preserve"> </v>
      </c>
      <c r="BV20" s="301" t="str">
        <f t="shared" si="50"/>
        <v xml:space="preserve"> </v>
      </c>
      <c r="BW20" s="301" t="str">
        <f t="shared" si="50"/>
        <v xml:space="preserve"> </v>
      </c>
      <c r="BX20" s="242">
        <f t="shared" si="51"/>
        <v>0</v>
      </c>
      <c r="BY20" s="301" t="b">
        <f t="shared" si="52"/>
        <v>0</v>
      </c>
      <c r="BZ20" s="301" t="b">
        <f t="shared" si="53"/>
        <v>0</v>
      </c>
      <c r="CA20" s="301" t="b">
        <f t="shared" si="54"/>
        <v>0</v>
      </c>
    </row>
    <row r="21" spans="1:79">
      <c r="A21" s="13">
        <v>13</v>
      </c>
      <c r="B21" s="216"/>
      <c r="C21" s="229"/>
      <c r="D21" s="229"/>
      <c r="E21" s="228"/>
      <c r="F21" s="228"/>
      <c r="G21" s="219"/>
      <c r="H21" s="220"/>
      <c r="I21" s="305" t="str">
        <f t="shared" si="0"/>
        <v/>
      </c>
      <c r="J21" s="305" t="str">
        <f t="shared" si="1"/>
        <v/>
      </c>
      <c r="K21" s="305" t="str">
        <f t="shared" si="2"/>
        <v/>
      </c>
      <c r="L21" s="221"/>
      <c r="M21" s="222"/>
      <c r="N21" s="222"/>
      <c r="O21" s="19">
        <f t="shared" si="3"/>
        <v>0</v>
      </c>
      <c r="P21" s="14">
        <f t="shared" si="4"/>
        <v>0</v>
      </c>
      <c r="Q21" s="15">
        <f t="shared" si="21"/>
        <v>0</v>
      </c>
      <c r="R21" s="15">
        <f t="shared" si="22"/>
        <v>0</v>
      </c>
      <c r="S21" s="15">
        <f t="shared" si="23"/>
        <v>0</v>
      </c>
      <c r="T21" s="15">
        <f t="shared" si="5"/>
        <v>0</v>
      </c>
      <c r="U21" s="142">
        <f t="shared" si="24"/>
        <v>0</v>
      </c>
      <c r="V21" s="15">
        <f t="shared" si="6"/>
        <v>0</v>
      </c>
      <c r="W21" s="142">
        <f t="shared" si="25"/>
        <v>0</v>
      </c>
      <c r="X21" s="15">
        <f t="shared" si="26"/>
        <v>0</v>
      </c>
      <c r="Y21" s="15">
        <f t="shared" si="27"/>
        <v>0</v>
      </c>
      <c r="Z21" s="16">
        <f t="shared" si="28"/>
        <v>0</v>
      </c>
      <c r="AA21" s="17">
        <f t="shared" si="29"/>
        <v>0</v>
      </c>
      <c r="AD21" s="159">
        <f t="shared" si="7"/>
        <v>0</v>
      </c>
      <c r="AE21" s="159">
        <f t="shared" si="8"/>
        <v>0</v>
      </c>
      <c r="AG21" s="157">
        <f t="shared" si="30"/>
        <v>0</v>
      </c>
      <c r="AI21" s="159">
        <f t="shared" si="9"/>
        <v>0</v>
      </c>
      <c r="AJ21" s="159">
        <f t="shared" si="10"/>
        <v>0</v>
      </c>
      <c r="AK21" s="231">
        <f t="shared" si="31"/>
        <v>0</v>
      </c>
      <c r="AL21" s="231">
        <f t="shared" si="32"/>
        <v>0</v>
      </c>
      <c r="AM21" s="231">
        <f t="shared" si="33"/>
        <v>0</v>
      </c>
      <c r="AN21" s="194">
        <f t="shared" si="34"/>
        <v>0</v>
      </c>
      <c r="AO21" s="405">
        <f t="shared" si="35"/>
        <v>0</v>
      </c>
      <c r="AP21" s="406">
        <f t="shared" si="36"/>
        <v>0</v>
      </c>
      <c r="AQ21" s="407"/>
      <c r="AR21" s="411">
        <f t="shared" si="37"/>
        <v>0</v>
      </c>
      <c r="AS21" s="408">
        <f t="shared" si="38"/>
        <v>0</v>
      </c>
      <c r="AT21" s="409"/>
      <c r="AU21" s="414">
        <f t="shared" si="39"/>
        <v>0</v>
      </c>
      <c r="AV21" s="406">
        <f t="shared" si="40"/>
        <v>0</v>
      </c>
      <c r="AW21" s="411"/>
      <c r="AX21" s="411">
        <f t="shared" si="41"/>
        <v>0</v>
      </c>
      <c r="AY21" s="412">
        <f t="shared" si="42"/>
        <v>0</v>
      </c>
      <c r="AZ21" s="413"/>
      <c r="BA21" s="411">
        <f t="shared" si="43"/>
        <v>0</v>
      </c>
      <c r="BB21" s="406">
        <f t="shared" si="44"/>
        <v>0</v>
      </c>
      <c r="BC21" s="303" t="str">
        <f t="shared" si="45"/>
        <v xml:space="preserve"> </v>
      </c>
      <c r="BD21" s="210">
        <f t="shared" si="46"/>
        <v>0</v>
      </c>
      <c r="BE21" s="200">
        <f t="shared" si="11"/>
        <v>0</v>
      </c>
      <c r="BF21" s="200">
        <f t="shared" si="12"/>
        <v>0</v>
      </c>
      <c r="BG21" s="200">
        <f t="shared" si="13"/>
        <v>0</v>
      </c>
      <c r="BH21" s="211">
        <f t="shared" si="14"/>
        <v>0</v>
      </c>
      <c r="BI21" s="210" t="str">
        <f t="shared" si="15"/>
        <v xml:space="preserve"> </v>
      </c>
      <c r="BJ21" s="200" t="str">
        <f t="shared" si="16"/>
        <v xml:space="preserve"> </v>
      </c>
      <c r="BK21" s="200" t="str">
        <f t="shared" si="17"/>
        <v xml:space="preserve"> </v>
      </c>
      <c r="BL21" s="200"/>
      <c r="BM21" s="213">
        <f t="shared" si="47"/>
        <v>0</v>
      </c>
      <c r="BO21" s="195" t="str">
        <f t="shared" si="18"/>
        <v/>
      </c>
      <c r="BP21" s="195" t="str">
        <f t="shared" si="19"/>
        <v/>
      </c>
      <c r="BQ21" s="195" t="str">
        <f t="shared" si="20"/>
        <v/>
      </c>
      <c r="BR21" s="215">
        <f t="shared" si="48"/>
        <v>0</v>
      </c>
      <c r="BS21" s="195" t="str">
        <f t="shared" si="49"/>
        <v/>
      </c>
      <c r="BU21" s="301" t="str">
        <f t="shared" si="50"/>
        <v xml:space="preserve"> </v>
      </c>
      <c r="BV21" s="301" t="str">
        <f t="shared" si="50"/>
        <v xml:space="preserve"> </v>
      </c>
      <c r="BW21" s="301" t="str">
        <f t="shared" si="50"/>
        <v xml:space="preserve"> </v>
      </c>
      <c r="BX21" s="242">
        <f t="shared" si="51"/>
        <v>0</v>
      </c>
      <c r="BY21" s="301" t="b">
        <f t="shared" si="52"/>
        <v>0</v>
      </c>
      <c r="BZ21" s="301" t="b">
        <f t="shared" si="53"/>
        <v>0</v>
      </c>
      <c r="CA21" s="301" t="b">
        <f t="shared" si="54"/>
        <v>0</v>
      </c>
    </row>
    <row r="22" spans="1:79">
      <c r="A22" s="18">
        <v>14</v>
      </c>
      <c r="B22" s="217"/>
      <c r="C22" s="230"/>
      <c r="D22" s="230"/>
      <c r="E22" s="223"/>
      <c r="F22" s="223"/>
      <c r="G22" s="224"/>
      <c r="H22" s="225"/>
      <c r="I22" s="306" t="str">
        <f t="shared" si="0"/>
        <v/>
      </c>
      <c r="J22" s="306" t="str">
        <f t="shared" si="1"/>
        <v/>
      </c>
      <c r="K22" s="306" t="str">
        <f t="shared" si="2"/>
        <v/>
      </c>
      <c r="L22" s="226"/>
      <c r="M22" s="227"/>
      <c r="N22" s="227"/>
      <c r="O22" s="19">
        <f t="shared" si="3"/>
        <v>0</v>
      </c>
      <c r="P22" s="14">
        <f t="shared" si="4"/>
        <v>0</v>
      </c>
      <c r="Q22" s="15">
        <f t="shared" si="21"/>
        <v>0</v>
      </c>
      <c r="R22" s="15">
        <f t="shared" si="22"/>
        <v>0</v>
      </c>
      <c r="S22" s="15">
        <f t="shared" si="23"/>
        <v>0</v>
      </c>
      <c r="T22" s="15">
        <f t="shared" si="5"/>
        <v>0</v>
      </c>
      <c r="U22" s="142">
        <f t="shared" si="24"/>
        <v>0</v>
      </c>
      <c r="V22" s="15">
        <f t="shared" si="6"/>
        <v>0</v>
      </c>
      <c r="W22" s="142">
        <f t="shared" si="25"/>
        <v>0</v>
      </c>
      <c r="X22" s="15">
        <f t="shared" si="26"/>
        <v>0</v>
      </c>
      <c r="Y22" s="15">
        <f t="shared" si="27"/>
        <v>0</v>
      </c>
      <c r="Z22" s="16">
        <f t="shared" si="28"/>
        <v>0</v>
      </c>
      <c r="AA22" s="17">
        <f t="shared" si="29"/>
        <v>0</v>
      </c>
      <c r="AD22" s="159">
        <f t="shared" si="7"/>
        <v>0</v>
      </c>
      <c r="AE22" s="159">
        <f t="shared" si="8"/>
        <v>0</v>
      </c>
      <c r="AG22" s="157">
        <f t="shared" si="30"/>
        <v>0</v>
      </c>
      <c r="AI22" s="159">
        <f t="shared" si="9"/>
        <v>0</v>
      </c>
      <c r="AJ22" s="159">
        <f t="shared" si="10"/>
        <v>0</v>
      </c>
      <c r="AK22" s="231">
        <f t="shared" si="31"/>
        <v>0</v>
      </c>
      <c r="AL22" s="231">
        <f t="shared" si="32"/>
        <v>0</v>
      </c>
      <c r="AM22" s="231">
        <f t="shared" si="33"/>
        <v>0</v>
      </c>
      <c r="AN22" s="194">
        <f t="shared" si="34"/>
        <v>0</v>
      </c>
      <c r="AO22" s="405">
        <f t="shared" si="35"/>
        <v>0</v>
      </c>
      <c r="AP22" s="406">
        <f t="shared" si="36"/>
        <v>0</v>
      </c>
      <c r="AQ22" s="407"/>
      <c r="AR22" s="411">
        <f t="shared" si="37"/>
        <v>0</v>
      </c>
      <c r="AS22" s="408">
        <f t="shared" si="38"/>
        <v>0</v>
      </c>
      <c r="AT22" s="409"/>
      <c r="AU22" s="414">
        <f t="shared" si="39"/>
        <v>0</v>
      </c>
      <c r="AV22" s="406">
        <f t="shared" si="40"/>
        <v>0</v>
      </c>
      <c r="AW22" s="411"/>
      <c r="AX22" s="411">
        <f t="shared" si="41"/>
        <v>0</v>
      </c>
      <c r="AY22" s="412">
        <f t="shared" si="42"/>
        <v>0</v>
      </c>
      <c r="AZ22" s="413"/>
      <c r="BA22" s="411">
        <f t="shared" si="43"/>
        <v>0</v>
      </c>
      <c r="BB22" s="406">
        <f t="shared" si="44"/>
        <v>0</v>
      </c>
      <c r="BC22" s="303" t="str">
        <f t="shared" si="45"/>
        <v xml:space="preserve"> </v>
      </c>
      <c r="BD22" s="210">
        <f t="shared" si="46"/>
        <v>0</v>
      </c>
      <c r="BE22" s="200">
        <f t="shared" si="11"/>
        <v>0</v>
      </c>
      <c r="BF22" s="200">
        <f t="shared" si="12"/>
        <v>0</v>
      </c>
      <c r="BG22" s="200">
        <f t="shared" si="13"/>
        <v>0</v>
      </c>
      <c r="BH22" s="211">
        <f t="shared" si="14"/>
        <v>0</v>
      </c>
      <c r="BI22" s="210" t="str">
        <f t="shared" si="15"/>
        <v xml:space="preserve"> </v>
      </c>
      <c r="BJ22" s="200" t="str">
        <f t="shared" si="16"/>
        <v xml:space="preserve"> </v>
      </c>
      <c r="BK22" s="200" t="str">
        <f t="shared" si="17"/>
        <v xml:space="preserve"> </v>
      </c>
      <c r="BL22" s="200"/>
      <c r="BM22" s="213">
        <f t="shared" si="47"/>
        <v>0</v>
      </c>
      <c r="BO22" s="195" t="str">
        <f t="shared" si="18"/>
        <v/>
      </c>
      <c r="BP22" s="195" t="str">
        <f t="shared" si="19"/>
        <v/>
      </c>
      <c r="BQ22" s="195" t="str">
        <f t="shared" si="20"/>
        <v/>
      </c>
      <c r="BR22" s="215">
        <f t="shared" si="48"/>
        <v>0</v>
      </c>
      <c r="BS22" s="195" t="str">
        <f t="shared" si="49"/>
        <v/>
      </c>
      <c r="BU22" s="301" t="str">
        <f t="shared" si="50"/>
        <v xml:space="preserve"> </v>
      </c>
      <c r="BV22" s="301" t="str">
        <f t="shared" si="50"/>
        <v xml:space="preserve"> </v>
      </c>
      <c r="BW22" s="301" t="str">
        <f t="shared" si="50"/>
        <v xml:space="preserve"> </v>
      </c>
      <c r="BX22" s="242">
        <f t="shared" si="51"/>
        <v>0</v>
      </c>
      <c r="BY22" s="301" t="b">
        <f t="shared" si="52"/>
        <v>0</v>
      </c>
      <c r="BZ22" s="301" t="b">
        <f t="shared" si="53"/>
        <v>0</v>
      </c>
      <c r="CA22" s="301" t="b">
        <f t="shared" si="54"/>
        <v>0</v>
      </c>
    </row>
    <row r="23" spans="1:79">
      <c r="A23" s="13">
        <v>15</v>
      </c>
      <c r="B23" s="216"/>
      <c r="C23" s="229"/>
      <c r="D23" s="229"/>
      <c r="E23" s="228"/>
      <c r="F23" s="228"/>
      <c r="G23" s="219"/>
      <c r="H23" s="220"/>
      <c r="I23" s="305" t="str">
        <f t="shared" si="0"/>
        <v/>
      </c>
      <c r="J23" s="305" t="str">
        <f t="shared" si="1"/>
        <v/>
      </c>
      <c r="K23" s="305" t="str">
        <f t="shared" si="2"/>
        <v/>
      </c>
      <c r="L23" s="221"/>
      <c r="M23" s="222"/>
      <c r="N23" s="222"/>
      <c r="O23" s="19">
        <f t="shared" si="3"/>
        <v>0</v>
      </c>
      <c r="P23" s="14">
        <f t="shared" si="4"/>
        <v>0</v>
      </c>
      <c r="Q23" s="15">
        <f t="shared" si="21"/>
        <v>0</v>
      </c>
      <c r="R23" s="15">
        <f t="shared" si="22"/>
        <v>0</v>
      </c>
      <c r="S23" s="15">
        <f t="shared" si="23"/>
        <v>0</v>
      </c>
      <c r="T23" s="15">
        <f t="shared" si="5"/>
        <v>0</v>
      </c>
      <c r="U23" s="142">
        <f t="shared" si="24"/>
        <v>0</v>
      </c>
      <c r="V23" s="15">
        <f t="shared" si="6"/>
        <v>0</v>
      </c>
      <c r="W23" s="142">
        <f t="shared" si="25"/>
        <v>0</v>
      </c>
      <c r="X23" s="15">
        <f t="shared" si="26"/>
        <v>0</v>
      </c>
      <c r="Y23" s="15">
        <f t="shared" si="27"/>
        <v>0</v>
      </c>
      <c r="Z23" s="16">
        <f t="shared" si="28"/>
        <v>0</v>
      </c>
      <c r="AA23" s="17">
        <f t="shared" si="29"/>
        <v>0</v>
      </c>
      <c r="AD23" s="159">
        <f t="shared" si="7"/>
        <v>0</v>
      </c>
      <c r="AE23" s="159">
        <f t="shared" si="8"/>
        <v>0</v>
      </c>
      <c r="AG23" s="157">
        <f t="shared" si="30"/>
        <v>0</v>
      </c>
      <c r="AI23" s="159">
        <f t="shared" si="9"/>
        <v>0</v>
      </c>
      <c r="AJ23" s="159">
        <f t="shared" si="10"/>
        <v>0</v>
      </c>
      <c r="AK23" s="231">
        <f t="shared" si="31"/>
        <v>0</v>
      </c>
      <c r="AL23" s="231">
        <f t="shared" si="32"/>
        <v>0</v>
      </c>
      <c r="AM23" s="231">
        <f t="shared" si="33"/>
        <v>0</v>
      </c>
      <c r="AN23" s="194">
        <f t="shared" si="34"/>
        <v>0</v>
      </c>
      <c r="AO23" s="405">
        <f t="shared" si="35"/>
        <v>0</v>
      </c>
      <c r="AP23" s="406">
        <f t="shared" si="36"/>
        <v>0</v>
      </c>
      <c r="AQ23" s="407"/>
      <c r="AR23" s="411">
        <f t="shared" si="37"/>
        <v>0</v>
      </c>
      <c r="AS23" s="408">
        <f t="shared" si="38"/>
        <v>0</v>
      </c>
      <c r="AT23" s="409"/>
      <c r="AU23" s="414">
        <f t="shared" si="39"/>
        <v>0</v>
      </c>
      <c r="AV23" s="406">
        <f t="shared" si="40"/>
        <v>0</v>
      </c>
      <c r="AW23" s="411"/>
      <c r="AX23" s="411">
        <f t="shared" si="41"/>
        <v>0</v>
      </c>
      <c r="AY23" s="412">
        <f t="shared" si="42"/>
        <v>0</v>
      </c>
      <c r="AZ23" s="413"/>
      <c r="BA23" s="411">
        <f t="shared" si="43"/>
        <v>0</v>
      </c>
      <c r="BB23" s="406">
        <f t="shared" si="44"/>
        <v>0</v>
      </c>
      <c r="BC23" s="303" t="str">
        <f t="shared" si="45"/>
        <v xml:space="preserve"> </v>
      </c>
      <c r="BD23" s="210">
        <f t="shared" si="46"/>
        <v>0</v>
      </c>
      <c r="BE23" s="200">
        <f t="shared" si="11"/>
        <v>0</v>
      </c>
      <c r="BF23" s="200">
        <f t="shared" si="12"/>
        <v>0</v>
      </c>
      <c r="BG23" s="200">
        <f t="shared" si="13"/>
        <v>0</v>
      </c>
      <c r="BH23" s="211">
        <f t="shared" si="14"/>
        <v>0</v>
      </c>
      <c r="BI23" s="210" t="str">
        <f t="shared" si="15"/>
        <v xml:space="preserve"> </v>
      </c>
      <c r="BJ23" s="200" t="str">
        <f t="shared" si="16"/>
        <v xml:space="preserve"> </v>
      </c>
      <c r="BK23" s="200" t="str">
        <f t="shared" si="17"/>
        <v xml:space="preserve"> </v>
      </c>
      <c r="BL23" s="200"/>
      <c r="BM23" s="213">
        <f t="shared" si="47"/>
        <v>0</v>
      </c>
      <c r="BO23" s="195" t="str">
        <f t="shared" si="18"/>
        <v/>
      </c>
      <c r="BP23" s="195" t="str">
        <f t="shared" si="19"/>
        <v/>
      </c>
      <c r="BQ23" s="195" t="str">
        <f t="shared" si="20"/>
        <v/>
      </c>
      <c r="BR23" s="215">
        <f t="shared" si="48"/>
        <v>0</v>
      </c>
      <c r="BS23" s="195" t="str">
        <f t="shared" si="49"/>
        <v/>
      </c>
      <c r="BU23" s="301" t="str">
        <f t="shared" si="50"/>
        <v xml:space="preserve"> </v>
      </c>
      <c r="BV23" s="301" t="str">
        <f t="shared" si="50"/>
        <v xml:space="preserve"> </v>
      </c>
      <c r="BW23" s="301" t="str">
        <f t="shared" si="50"/>
        <v xml:space="preserve"> </v>
      </c>
      <c r="BX23" s="242">
        <f t="shared" si="51"/>
        <v>0</v>
      </c>
      <c r="BY23" s="301" t="b">
        <f t="shared" si="52"/>
        <v>0</v>
      </c>
      <c r="BZ23" s="301" t="b">
        <f t="shared" si="53"/>
        <v>0</v>
      </c>
      <c r="CA23" s="301" t="b">
        <f t="shared" si="54"/>
        <v>0</v>
      </c>
    </row>
    <row r="24" spans="1:79">
      <c r="A24" s="18">
        <v>16</v>
      </c>
      <c r="B24" s="217"/>
      <c r="C24" s="230"/>
      <c r="D24" s="230"/>
      <c r="E24" s="223"/>
      <c r="F24" s="223"/>
      <c r="G24" s="224"/>
      <c r="H24" s="225"/>
      <c r="I24" s="306" t="str">
        <f t="shared" si="0"/>
        <v/>
      </c>
      <c r="J24" s="306" t="str">
        <f t="shared" si="1"/>
        <v/>
      </c>
      <c r="K24" s="306" t="str">
        <f t="shared" si="2"/>
        <v/>
      </c>
      <c r="L24" s="226"/>
      <c r="M24" s="227"/>
      <c r="N24" s="227"/>
      <c r="O24" s="19">
        <f t="shared" si="3"/>
        <v>0</v>
      </c>
      <c r="P24" s="14">
        <f t="shared" si="4"/>
        <v>0</v>
      </c>
      <c r="Q24" s="15">
        <f t="shared" si="21"/>
        <v>0</v>
      </c>
      <c r="R24" s="15">
        <f t="shared" si="22"/>
        <v>0</v>
      </c>
      <c r="S24" s="15">
        <f t="shared" si="23"/>
        <v>0</v>
      </c>
      <c r="T24" s="15">
        <f t="shared" si="5"/>
        <v>0</v>
      </c>
      <c r="U24" s="142">
        <f t="shared" si="24"/>
        <v>0</v>
      </c>
      <c r="V24" s="15">
        <f t="shared" si="6"/>
        <v>0</v>
      </c>
      <c r="W24" s="142">
        <f t="shared" si="25"/>
        <v>0</v>
      </c>
      <c r="X24" s="15">
        <f t="shared" si="26"/>
        <v>0</v>
      </c>
      <c r="Y24" s="15">
        <f t="shared" si="27"/>
        <v>0</v>
      </c>
      <c r="Z24" s="16">
        <f t="shared" si="28"/>
        <v>0</v>
      </c>
      <c r="AA24" s="17">
        <f t="shared" si="29"/>
        <v>0</v>
      </c>
      <c r="AD24" s="159">
        <f t="shared" si="7"/>
        <v>0</v>
      </c>
      <c r="AE24" s="159">
        <f t="shared" si="8"/>
        <v>0</v>
      </c>
      <c r="AG24" s="157">
        <f t="shared" si="30"/>
        <v>0</v>
      </c>
      <c r="AI24" s="159">
        <f t="shared" si="9"/>
        <v>0</v>
      </c>
      <c r="AJ24" s="159">
        <f t="shared" si="10"/>
        <v>0</v>
      </c>
      <c r="AK24" s="231">
        <f t="shared" si="31"/>
        <v>0</v>
      </c>
      <c r="AL24" s="231">
        <f t="shared" si="32"/>
        <v>0</v>
      </c>
      <c r="AM24" s="231">
        <f t="shared" si="33"/>
        <v>0</v>
      </c>
      <c r="AN24" s="194">
        <f t="shared" si="34"/>
        <v>0</v>
      </c>
      <c r="AO24" s="405">
        <f t="shared" si="35"/>
        <v>0</v>
      </c>
      <c r="AP24" s="406">
        <f t="shared" si="36"/>
        <v>0</v>
      </c>
      <c r="AQ24" s="407"/>
      <c r="AR24" s="411">
        <f t="shared" si="37"/>
        <v>0</v>
      </c>
      <c r="AS24" s="408">
        <f t="shared" si="38"/>
        <v>0</v>
      </c>
      <c r="AT24" s="409"/>
      <c r="AU24" s="414">
        <f t="shared" si="39"/>
        <v>0</v>
      </c>
      <c r="AV24" s="406">
        <f t="shared" si="40"/>
        <v>0</v>
      </c>
      <c r="AW24" s="411"/>
      <c r="AX24" s="411">
        <f t="shared" si="41"/>
        <v>0</v>
      </c>
      <c r="AY24" s="412">
        <f t="shared" si="42"/>
        <v>0</v>
      </c>
      <c r="AZ24" s="413"/>
      <c r="BA24" s="411">
        <f t="shared" si="43"/>
        <v>0</v>
      </c>
      <c r="BB24" s="406">
        <f t="shared" si="44"/>
        <v>0</v>
      </c>
      <c r="BC24" s="303" t="str">
        <f t="shared" si="45"/>
        <v xml:space="preserve"> </v>
      </c>
      <c r="BD24" s="210">
        <f t="shared" si="46"/>
        <v>0</v>
      </c>
      <c r="BE24" s="200">
        <f t="shared" si="11"/>
        <v>0</v>
      </c>
      <c r="BF24" s="200">
        <f t="shared" si="12"/>
        <v>0</v>
      </c>
      <c r="BG24" s="200">
        <f t="shared" si="13"/>
        <v>0</v>
      </c>
      <c r="BH24" s="211">
        <f t="shared" si="14"/>
        <v>0</v>
      </c>
      <c r="BI24" s="210" t="str">
        <f t="shared" si="15"/>
        <v xml:space="preserve"> </v>
      </c>
      <c r="BJ24" s="200" t="str">
        <f t="shared" si="16"/>
        <v xml:space="preserve"> </v>
      </c>
      <c r="BK24" s="200" t="str">
        <f t="shared" si="17"/>
        <v xml:space="preserve"> </v>
      </c>
      <c r="BL24" s="200"/>
      <c r="BM24" s="213">
        <f t="shared" si="47"/>
        <v>0</v>
      </c>
      <c r="BO24" s="195" t="str">
        <f t="shared" si="18"/>
        <v/>
      </c>
      <c r="BP24" s="195" t="str">
        <f t="shared" si="19"/>
        <v/>
      </c>
      <c r="BQ24" s="195" t="str">
        <f t="shared" si="20"/>
        <v/>
      </c>
      <c r="BR24" s="215">
        <f t="shared" si="48"/>
        <v>0</v>
      </c>
      <c r="BS24" s="195" t="str">
        <f t="shared" si="49"/>
        <v/>
      </c>
      <c r="BU24" s="301" t="str">
        <f t="shared" si="50"/>
        <v xml:space="preserve"> </v>
      </c>
      <c r="BV24" s="301" t="str">
        <f t="shared" si="50"/>
        <v xml:space="preserve"> </v>
      </c>
      <c r="BW24" s="301" t="str">
        <f t="shared" si="50"/>
        <v xml:space="preserve"> </v>
      </c>
      <c r="BX24" s="242">
        <f t="shared" si="51"/>
        <v>0</v>
      </c>
      <c r="BY24" s="301" t="b">
        <f t="shared" si="52"/>
        <v>0</v>
      </c>
      <c r="BZ24" s="301" t="b">
        <f t="shared" si="53"/>
        <v>0</v>
      </c>
      <c r="CA24" s="301" t="b">
        <f t="shared" si="54"/>
        <v>0</v>
      </c>
    </row>
    <row r="25" spans="1:79">
      <c r="A25" s="35" t="s">
        <v>116</v>
      </c>
      <c r="B25" s="39"/>
      <c r="C25" s="150"/>
      <c r="D25" s="150"/>
      <c r="E25" s="228"/>
      <c r="F25" s="228"/>
      <c r="G25" s="219"/>
      <c r="H25" s="220"/>
      <c r="I25" s="305" t="str">
        <f t="shared" si="0"/>
        <v/>
      </c>
      <c r="J25" s="305" t="str">
        <f t="shared" si="1"/>
        <v/>
      </c>
      <c r="K25" s="305" t="str">
        <f t="shared" si="2"/>
        <v/>
      </c>
      <c r="L25" s="221"/>
      <c r="M25" s="222"/>
      <c r="N25" s="222"/>
      <c r="O25" s="19">
        <f t="shared" si="3"/>
        <v>0</v>
      </c>
      <c r="P25" s="14">
        <f t="shared" si="4"/>
        <v>0</v>
      </c>
      <c r="Q25" s="15">
        <f t="shared" si="21"/>
        <v>0</v>
      </c>
      <c r="R25" s="15">
        <f t="shared" si="22"/>
        <v>0</v>
      </c>
      <c r="S25" s="15">
        <f t="shared" si="23"/>
        <v>0</v>
      </c>
      <c r="T25" s="15">
        <f t="shared" si="5"/>
        <v>0</v>
      </c>
      <c r="U25" s="142">
        <f t="shared" si="24"/>
        <v>0</v>
      </c>
      <c r="V25" s="15">
        <f t="shared" si="6"/>
        <v>0</v>
      </c>
      <c r="W25" s="142">
        <f t="shared" si="25"/>
        <v>0</v>
      </c>
      <c r="X25" s="15">
        <f t="shared" si="26"/>
        <v>0</v>
      </c>
      <c r="Y25" s="15">
        <f t="shared" si="27"/>
        <v>0</v>
      </c>
      <c r="Z25" s="16">
        <f t="shared" si="28"/>
        <v>0</v>
      </c>
      <c r="AA25" s="17">
        <f t="shared" si="29"/>
        <v>0</v>
      </c>
      <c r="AD25" s="159">
        <f t="shared" si="7"/>
        <v>0</v>
      </c>
      <c r="AE25" s="159">
        <f t="shared" si="8"/>
        <v>0</v>
      </c>
      <c r="AG25" s="157">
        <f t="shared" si="30"/>
        <v>0</v>
      </c>
      <c r="AI25" s="159">
        <f t="shared" si="9"/>
        <v>0</v>
      </c>
      <c r="AJ25" s="159">
        <f t="shared" si="10"/>
        <v>0</v>
      </c>
      <c r="AK25" s="231">
        <f t="shared" si="31"/>
        <v>0</v>
      </c>
      <c r="AL25" s="231">
        <f t="shared" si="32"/>
        <v>0</v>
      </c>
      <c r="AM25" s="231">
        <f t="shared" si="33"/>
        <v>0</v>
      </c>
      <c r="AN25" s="194">
        <f t="shared" si="34"/>
        <v>0</v>
      </c>
      <c r="AO25" s="405">
        <f t="shared" si="35"/>
        <v>0</v>
      </c>
      <c r="AP25" s="406">
        <f t="shared" si="36"/>
        <v>0</v>
      </c>
      <c r="AQ25" s="407"/>
      <c r="AR25" s="411">
        <f t="shared" si="37"/>
        <v>0</v>
      </c>
      <c r="AS25" s="408">
        <f t="shared" si="38"/>
        <v>0</v>
      </c>
      <c r="AT25" s="409"/>
      <c r="AU25" s="414">
        <f t="shared" si="39"/>
        <v>0</v>
      </c>
      <c r="AV25" s="406">
        <f t="shared" si="40"/>
        <v>0</v>
      </c>
      <c r="AW25" s="411"/>
      <c r="AX25" s="411">
        <f t="shared" si="41"/>
        <v>0</v>
      </c>
      <c r="AY25" s="412">
        <f t="shared" si="42"/>
        <v>0</v>
      </c>
      <c r="AZ25" s="413"/>
      <c r="BA25" s="411">
        <f t="shared" si="43"/>
        <v>0</v>
      </c>
      <c r="BB25" s="406">
        <f t="shared" si="44"/>
        <v>0</v>
      </c>
      <c r="BC25" s="303" t="str">
        <f t="shared" si="45"/>
        <v xml:space="preserve"> </v>
      </c>
      <c r="BD25" s="210">
        <f t="shared" si="46"/>
        <v>0</v>
      </c>
      <c r="BE25" s="200">
        <f t="shared" si="11"/>
        <v>0</v>
      </c>
      <c r="BF25" s="200">
        <f t="shared" si="12"/>
        <v>0</v>
      </c>
      <c r="BG25" s="200">
        <f t="shared" si="13"/>
        <v>0</v>
      </c>
      <c r="BH25" s="211">
        <f t="shared" si="14"/>
        <v>0</v>
      </c>
      <c r="BI25" s="210" t="str">
        <f t="shared" si="15"/>
        <v xml:space="preserve"> </v>
      </c>
      <c r="BJ25" s="200" t="str">
        <f t="shared" si="16"/>
        <v xml:space="preserve"> </v>
      </c>
      <c r="BK25" s="200" t="str">
        <f t="shared" si="17"/>
        <v xml:space="preserve"> </v>
      </c>
      <c r="BL25" s="200"/>
      <c r="BM25" s="213">
        <f t="shared" si="47"/>
        <v>0</v>
      </c>
      <c r="BO25" s="195" t="str">
        <f t="shared" si="18"/>
        <v/>
      </c>
      <c r="BP25" s="195" t="str">
        <f t="shared" si="19"/>
        <v/>
      </c>
      <c r="BQ25" s="195" t="str">
        <f t="shared" si="20"/>
        <v/>
      </c>
      <c r="BR25" s="215">
        <f t="shared" si="48"/>
        <v>0</v>
      </c>
      <c r="BS25" s="195" t="str">
        <f t="shared" si="49"/>
        <v/>
      </c>
      <c r="BU25" s="301" t="str">
        <f t="shared" si="50"/>
        <v xml:space="preserve"> </v>
      </c>
      <c r="BV25" s="301" t="str">
        <f t="shared" si="50"/>
        <v xml:space="preserve"> </v>
      </c>
      <c r="BW25" s="301" t="str">
        <f t="shared" si="50"/>
        <v xml:space="preserve"> </v>
      </c>
      <c r="BX25" s="242">
        <f t="shared" si="51"/>
        <v>0</v>
      </c>
      <c r="BY25" s="301" t="b">
        <f t="shared" si="52"/>
        <v>0</v>
      </c>
      <c r="BZ25" s="301" t="b">
        <f t="shared" si="53"/>
        <v>0</v>
      </c>
      <c r="CA25" s="301" t="b">
        <f t="shared" si="54"/>
        <v>0</v>
      </c>
    </row>
    <row r="26" spans="1:79">
      <c r="A26" s="36" t="s">
        <v>117</v>
      </c>
      <c r="B26" s="38"/>
      <c r="C26" s="149"/>
      <c r="D26" s="149"/>
      <c r="E26" s="223"/>
      <c r="F26" s="223"/>
      <c r="G26" s="224"/>
      <c r="H26" s="225"/>
      <c r="I26" s="306" t="str">
        <f t="shared" si="0"/>
        <v/>
      </c>
      <c r="J26" s="306" t="str">
        <f t="shared" si="1"/>
        <v/>
      </c>
      <c r="K26" s="306" t="str">
        <f t="shared" si="2"/>
        <v/>
      </c>
      <c r="L26" s="226"/>
      <c r="M26" s="227"/>
      <c r="N26" s="227"/>
      <c r="O26" s="19">
        <f t="shared" si="3"/>
        <v>0</v>
      </c>
      <c r="P26" s="14">
        <f t="shared" si="4"/>
        <v>0</v>
      </c>
      <c r="Q26" s="15">
        <f t="shared" si="21"/>
        <v>0</v>
      </c>
      <c r="R26" s="15">
        <f t="shared" si="22"/>
        <v>0</v>
      </c>
      <c r="S26" s="15">
        <f t="shared" si="23"/>
        <v>0</v>
      </c>
      <c r="T26" s="15">
        <f t="shared" si="5"/>
        <v>0</v>
      </c>
      <c r="U26" s="142">
        <f t="shared" si="24"/>
        <v>0</v>
      </c>
      <c r="V26" s="15">
        <f t="shared" si="6"/>
        <v>0</v>
      </c>
      <c r="W26" s="142">
        <f t="shared" si="25"/>
        <v>0</v>
      </c>
      <c r="X26" s="15">
        <f t="shared" si="26"/>
        <v>0</v>
      </c>
      <c r="Y26" s="15">
        <f t="shared" si="27"/>
        <v>0</v>
      </c>
      <c r="Z26" s="16">
        <f t="shared" si="28"/>
        <v>0</v>
      </c>
      <c r="AA26" s="17">
        <f t="shared" si="29"/>
        <v>0</v>
      </c>
      <c r="AD26" s="159">
        <f t="shared" si="7"/>
        <v>0</v>
      </c>
      <c r="AE26" s="159">
        <f t="shared" si="8"/>
        <v>0</v>
      </c>
      <c r="AG26" s="157">
        <f t="shared" si="30"/>
        <v>0</v>
      </c>
      <c r="AI26" s="159">
        <f t="shared" si="9"/>
        <v>0</v>
      </c>
      <c r="AJ26" s="159">
        <f t="shared" si="10"/>
        <v>0</v>
      </c>
      <c r="AK26" s="231">
        <f t="shared" si="31"/>
        <v>0</v>
      </c>
      <c r="AL26" s="231">
        <f t="shared" si="32"/>
        <v>0</v>
      </c>
      <c r="AM26" s="231">
        <f t="shared" si="33"/>
        <v>0</v>
      </c>
      <c r="AN26" s="194">
        <f t="shared" si="34"/>
        <v>0</v>
      </c>
      <c r="AO26" s="405">
        <f t="shared" si="35"/>
        <v>0</v>
      </c>
      <c r="AP26" s="406">
        <f t="shared" si="36"/>
        <v>0</v>
      </c>
      <c r="AQ26" s="407"/>
      <c r="AR26" s="411">
        <f t="shared" si="37"/>
        <v>0</v>
      </c>
      <c r="AS26" s="408">
        <f t="shared" si="38"/>
        <v>0</v>
      </c>
      <c r="AT26" s="409"/>
      <c r="AU26" s="414">
        <f t="shared" si="39"/>
        <v>0</v>
      </c>
      <c r="AV26" s="406">
        <f t="shared" si="40"/>
        <v>0</v>
      </c>
      <c r="AW26" s="411"/>
      <c r="AX26" s="411">
        <f t="shared" si="41"/>
        <v>0</v>
      </c>
      <c r="AY26" s="412">
        <f t="shared" si="42"/>
        <v>0</v>
      </c>
      <c r="AZ26" s="413"/>
      <c r="BA26" s="411">
        <f t="shared" si="43"/>
        <v>0</v>
      </c>
      <c r="BB26" s="406">
        <f t="shared" si="44"/>
        <v>0</v>
      </c>
      <c r="BC26" s="303" t="str">
        <f t="shared" si="45"/>
        <v xml:space="preserve"> </v>
      </c>
      <c r="BD26" s="210">
        <f t="shared" si="46"/>
        <v>0</v>
      </c>
      <c r="BE26" s="200">
        <f t="shared" si="11"/>
        <v>0</v>
      </c>
      <c r="BF26" s="200">
        <f t="shared" si="12"/>
        <v>0</v>
      </c>
      <c r="BG26" s="200">
        <f t="shared" si="13"/>
        <v>0</v>
      </c>
      <c r="BH26" s="211">
        <f t="shared" si="14"/>
        <v>0</v>
      </c>
      <c r="BI26" s="210" t="str">
        <f t="shared" si="15"/>
        <v xml:space="preserve"> </v>
      </c>
      <c r="BJ26" s="200" t="str">
        <f t="shared" si="16"/>
        <v xml:space="preserve"> </v>
      </c>
      <c r="BK26" s="200" t="str">
        <f t="shared" si="17"/>
        <v xml:space="preserve"> </v>
      </c>
      <c r="BL26" s="200"/>
      <c r="BM26" s="213">
        <f t="shared" si="47"/>
        <v>0</v>
      </c>
      <c r="BO26" s="195" t="str">
        <f t="shared" si="18"/>
        <v/>
      </c>
      <c r="BP26" s="195" t="str">
        <f t="shared" si="19"/>
        <v/>
      </c>
      <c r="BQ26" s="195" t="str">
        <f t="shared" si="20"/>
        <v/>
      </c>
      <c r="BR26" s="215">
        <f t="shared" si="48"/>
        <v>0</v>
      </c>
      <c r="BS26" s="195" t="str">
        <f t="shared" si="49"/>
        <v/>
      </c>
      <c r="BU26" s="301" t="str">
        <f t="shared" si="50"/>
        <v xml:space="preserve"> </v>
      </c>
      <c r="BV26" s="301" t="str">
        <f t="shared" si="50"/>
        <v xml:space="preserve"> </v>
      </c>
      <c r="BW26" s="301" t="str">
        <f t="shared" si="50"/>
        <v xml:space="preserve"> </v>
      </c>
      <c r="BX26" s="242">
        <f t="shared" si="51"/>
        <v>0</v>
      </c>
      <c r="BY26" s="301" t="b">
        <f t="shared" si="52"/>
        <v>0</v>
      </c>
      <c r="BZ26" s="301" t="b">
        <f t="shared" si="53"/>
        <v>0</v>
      </c>
      <c r="CA26" s="301" t="b">
        <f t="shared" si="54"/>
        <v>0</v>
      </c>
    </row>
    <row r="27" spans="1:79">
      <c r="A27" s="35" t="s">
        <v>118</v>
      </c>
      <c r="B27" s="39"/>
      <c r="C27" s="150"/>
      <c r="D27" s="150"/>
      <c r="E27" s="228"/>
      <c r="F27" s="228"/>
      <c r="G27" s="219"/>
      <c r="H27" s="220"/>
      <c r="I27" s="305" t="str">
        <f t="shared" si="0"/>
        <v/>
      </c>
      <c r="J27" s="305" t="str">
        <f t="shared" si="1"/>
        <v/>
      </c>
      <c r="K27" s="305" t="str">
        <f t="shared" si="2"/>
        <v/>
      </c>
      <c r="L27" s="221"/>
      <c r="M27" s="222"/>
      <c r="N27" s="222"/>
      <c r="O27" s="19">
        <f t="shared" si="3"/>
        <v>0</v>
      </c>
      <c r="P27" s="14">
        <f t="shared" si="4"/>
        <v>0</v>
      </c>
      <c r="Q27" s="15">
        <f t="shared" si="21"/>
        <v>0</v>
      </c>
      <c r="R27" s="15">
        <f t="shared" si="22"/>
        <v>0</v>
      </c>
      <c r="S27" s="15">
        <f t="shared" si="23"/>
        <v>0</v>
      </c>
      <c r="T27" s="15">
        <f t="shared" si="5"/>
        <v>0</v>
      </c>
      <c r="U27" s="142">
        <f t="shared" si="24"/>
        <v>0</v>
      </c>
      <c r="V27" s="15">
        <f t="shared" si="6"/>
        <v>0</v>
      </c>
      <c r="W27" s="142">
        <f t="shared" si="25"/>
        <v>0</v>
      </c>
      <c r="X27" s="15">
        <f t="shared" si="26"/>
        <v>0</v>
      </c>
      <c r="Y27" s="15">
        <f t="shared" si="27"/>
        <v>0</v>
      </c>
      <c r="Z27" s="16">
        <f t="shared" si="28"/>
        <v>0</v>
      </c>
      <c r="AA27" s="17">
        <f t="shared" si="29"/>
        <v>0</v>
      </c>
      <c r="AD27" s="159">
        <f t="shared" si="7"/>
        <v>0</v>
      </c>
      <c r="AE27" s="159">
        <f t="shared" si="8"/>
        <v>0</v>
      </c>
      <c r="AG27" s="157">
        <f t="shared" si="30"/>
        <v>0</v>
      </c>
      <c r="AI27" s="159">
        <f t="shared" si="9"/>
        <v>0</v>
      </c>
      <c r="AJ27" s="159">
        <f t="shared" si="10"/>
        <v>0</v>
      </c>
      <c r="AK27" s="231">
        <f t="shared" si="31"/>
        <v>0</v>
      </c>
      <c r="AL27" s="231">
        <f t="shared" si="32"/>
        <v>0</v>
      </c>
      <c r="AM27" s="231">
        <f t="shared" si="33"/>
        <v>0</v>
      </c>
      <c r="AN27" s="194">
        <f t="shared" si="34"/>
        <v>0</v>
      </c>
      <c r="AO27" s="405">
        <f t="shared" si="35"/>
        <v>0</v>
      </c>
      <c r="AP27" s="406">
        <f t="shared" si="36"/>
        <v>0</v>
      </c>
      <c r="AQ27" s="407"/>
      <c r="AR27" s="411">
        <f t="shared" si="37"/>
        <v>0</v>
      </c>
      <c r="AS27" s="408">
        <f t="shared" si="38"/>
        <v>0</v>
      </c>
      <c r="AT27" s="409"/>
      <c r="AU27" s="414">
        <f t="shared" si="39"/>
        <v>0</v>
      </c>
      <c r="AV27" s="406">
        <f t="shared" si="40"/>
        <v>0</v>
      </c>
      <c r="AW27" s="411"/>
      <c r="AX27" s="411">
        <f t="shared" si="41"/>
        <v>0</v>
      </c>
      <c r="AY27" s="412">
        <f t="shared" si="42"/>
        <v>0</v>
      </c>
      <c r="AZ27" s="413"/>
      <c r="BA27" s="411">
        <f t="shared" si="43"/>
        <v>0</v>
      </c>
      <c r="BB27" s="406">
        <f t="shared" si="44"/>
        <v>0</v>
      </c>
      <c r="BC27" s="303" t="str">
        <f t="shared" si="45"/>
        <v xml:space="preserve"> </v>
      </c>
      <c r="BD27" s="210">
        <f t="shared" si="46"/>
        <v>0</v>
      </c>
      <c r="BE27" s="200">
        <f t="shared" si="11"/>
        <v>0</v>
      </c>
      <c r="BF27" s="200">
        <f t="shared" si="12"/>
        <v>0</v>
      </c>
      <c r="BG27" s="200">
        <f t="shared" si="13"/>
        <v>0</v>
      </c>
      <c r="BH27" s="211">
        <f t="shared" si="14"/>
        <v>0</v>
      </c>
      <c r="BI27" s="210" t="str">
        <f t="shared" si="15"/>
        <v xml:space="preserve"> </v>
      </c>
      <c r="BJ27" s="200" t="str">
        <f t="shared" si="16"/>
        <v xml:space="preserve"> </v>
      </c>
      <c r="BK27" s="200" t="str">
        <f t="shared" si="17"/>
        <v xml:space="preserve"> </v>
      </c>
      <c r="BL27" s="200"/>
      <c r="BM27" s="213">
        <f t="shared" si="47"/>
        <v>0</v>
      </c>
      <c r="BO27" s="195" t="str">
        <f t="shared" si="18"/>
        <v/>
      </c>
      <c r="BP27" s="195" t="str">
        <f t="shared" si="19"/>
        <v/>
      </c>
      <c r="BQ27" s="195" t="str">
        <f t="shared" si="20"/>
        <v/>
      </c>
      <c r="BR27" s="215">
        <f t="shared" si="48"/>
        <v>0</v>
      </c>
      <c r="BS27" s="195" t="str">
        <f t="shared" si="49"/>
        <v/>
      </c>
      <c r="BU27" s="301" t="str">
        <f t="shared" si="50"/>
        <v xml:space="preserve"> </v>
      </c>
      <c r="BV27" s="301" t="str">
        <f t="shared" si="50"/>
        <v xml:space="preserve"> </v>
      </c>
      <c r="BW27" s="301" t="str">
        <f t="shared" si="50"/>
        <v xml:space="preserve"> </v>
      </c>
      <c r="BX27" s="242">
        <f t="shared" si="51"/>
        <v>0</v>
      </c>
      <c r="BY27" s="301" t="b">
        <f t="shared" si="52"/>
        <v>0</v>
      </c>
      <c r="BZ27" s="301" t="b">
        <f t="shared" si="53"/>
        <v>0</v>
      </c>
      <c r="CA27" s="301" t="b">
        <f t="shared" si="54"/>
        <v>0</v>
      </c>
    </row>
    <row r="28" spans="1:79">
      <c r="A28" s="36" t="s">
        <v>119</v>
      </c>
      <c r="B28" s="38"/>
      <c r="C28" s="149"/>
      <c r="D28" s="149"/>
      <c r="E28" s="223"/>
      <c r="F28" s="223"/>
      <c r="G28" s="224"/>
      <c r="H28" s="225"/>
      <c r="I28" s="306" t="str">
        <f t="shared" si="0"/>
        <v/>
      </c>
      <c r="J28" s="306" t="str">
        <f t="shared" si="1"/>
        <v/>
      </c>
      <c r="K28" s="306" t="str">
        <f t="shared" si="2"/>
        <v/>
      </c>
      <c r="L28" s="226"/>
      <c r="M28" s="227"/>
      <c r="N28" s="227"/>
      <c r="O28" s="19">
        <f t="shared" si="3"/>
        <v>0</v>
      </c>
      <c r="P28" s="14">
        <f t="shared" si="4"/>
        <v>0</v>
      </c>
      <c r="Q28" s="15">
        <f t="shared" si="21"/>
        <v>0</v>
      </c>
      <c r="R28" s="15">
        <f t="shared" si="22"/>
        <v>0</v>
      </c>
      <c r="S28" s="15">
        <f t="shared" si="23"/>
        <v>0</v>
      </c>
      <c r="T28" s="15">
        <f t="shared" si="5"/>
        <v>0</v>
      </c>
      <c r="U28" s="142">
        <f t="shared" si="24"/>
        <v>0</v>
      </c>
      <c r="V28" s="15">
        <f t="shared" si="6"/>
        <v>0</v>
      </c>
      <c r="W28" s="142">
        <f t="shared" si="25"/>
        <v>0</v>
      </c>
      <c r="X28" s="15">
        <f t="shared" si="26"/>
        <v>0</v>
      </c>
      <c r="Y28" s="15">
        <f t="shared" si="27"/>
        <v>0</v>
      </c>
      <c r="Z28" s="16">
        <f t="shared" si="28"/>
        <v>0</v>
      </c>
      <c r="AA28" s="17">
        <f t="shared" si="29"/>
        <v>0</v>
      </c>
      <c r="AD28" s="159">
        <f t="shared" si="7"/>
        <v>0</v>
      </c>
      <c r="AE28" s="159">
        <f t="shared" si="8"/>
        <v>0</v>
      </c>
      <c r="AG28" s="157">
        <f t="shared" si="30"/>
        <v>0</v>
      </c>
      <c r="AI28" s="159">
        <f t="shared" si="9"/>
        <v>0</v>
      </c>
      <c r="AJ28" s="159">
        <f t="shared" si="10"/>
        <v>0</v>
      </c>
      <c r="AK28" s="231">
        <f t="shared" si="31"/>
        <v>0</v>
      </c>
      <c r="AL28" s="231">
        <f t="shared" si="32"/>
        <v>0</v>
      </c>
      <c r="AM28" s="231">
        <f t="shared" si="33"/>
        <v>0</v>
      </c>
      <c r="AN28" s="194">
        <f t="shared" si="34"/>
        <v>0</v>
      </c>
      <c r="AO28" s="405">
        <f t="shared" si="35"/>
        <v>0</v>
      </c>
      <c r="AP28" s="406">
        <f t="shared" si="36"/>
        <v>0</v>
      </c>
      <c r="AQ28" s="407"/>
      <c r="AR28" s="411">
        <f t="shared" si="37"/>
        <v>0</v>
      </c>
      <c r="AS28" s="408">
        <f t="shared" si="38"/>
        <v>0</v>
      </c>
      <c r="AT28" s="409"/>
      <c r="AU28" s="414">
        <f t="shared" si="39"/>
        <v>0</v>
      </c>
      <c r="AV28" s="406">
        <f t="shared" si="40"/>
        <v>0</v>
      </c>
      <c r="AW28" s="411"/>
      <c r="AX28" s="411">
        <f t="shared" si="41"/>
        <v>0</v>
      </c>
      <c r="AY28" s="412">
        <f t="shared" si="42"/>
        <v>0</v>
      </c>
      <c r="AZ28" s="413"/>
      <c r="BA28" s="411">
        <f t="shared" si="43"/>
        <v>0</v>
      </c>
      <c r="BB28" s="406">
        <f t="shared" si="44"/>
        <v>0</v>
      </c>
      <c r="BC28" s="303" t="str">
        <f t="shared" si="45"/>
        <v xml:space="preserve"> </v>
      </c>
      <c r="BD28" s="210">
        <f t="shared" si="46"/>
        <v>0</v>
      </c>
      <c r="BE28" s="200">
        <f t="shared" si="11"/>
        <v>0</v>
      </c>
      <c r="BF28" s="200">
        <f t="shared" si="12"/>
        <v>0</v>
      </c>
      <c r="BG28" s="200">
        <f t="shared" si="13"/>
        <v>0</v>
      </c>
      <c r="BH28" s="211">
        <f t="shared" si="14"/>
        <v>0</v>
      </c>
      <c r="BI28" s="210" t="str">
        <f t="shared" si="15"/>
        <v xml:space="preserve"> </v>
      </c>
      <c r="BJ28" s="200" t="str">
        <f t="shared" si="16"/>
        <v xml:space="preserve"> </v>
      </c>
      <c r="BK28" s="200" t="str">
        <f t="shared" si="17"/>
        <v xml:space="preserve"> </v>
      </c>
      <c r="BL28" s="200"/>
      <c r="BM28" s="213">
        <f t="shared" si="47"/>
        <v>0</v>
      </c>
      <c r="BO28" s="195" t="str">
        <f t="shared" si="18"/>
        <v/>
      </c>
      <c r="BP28" s="195" t="str">
        <f t="shared" si="19"/>
        <v/>
      </c>
      <c r="BQ28" s="195" t="str">
        <f t="shared" si="20"/>
        <v/>
      </c>
      <c r="BR28" s="215">
        <f t="shared" si="48"/>
        <v>0</v>
      </c>
      <c r="BS28" s="195" t="str">
        <f t="shared" si="49"/>
        <v/>
      </c>
      <c r="BU28" s="301" t="str">
        <f t="shared" si="50"/>
        <v xml:space="preserve"> </v>
      </c>
      <c r="BV28" s="301" t="str">
        <f t="shared" si="50"/>
        <v xml:space="preserve"> </v>
      </c>
      <c r="BW28" s="301" t="str">
        <f t="shared" si="50"/>
        <v xml:space="preserve"> </v>
      </c>
      <c r="BX28" s="242">
        <f t="shared" si="51"/>
        <v>0</v>
      </c>
      <c r="BY28" s="301" t="b">
        <f t="shared" si="52"/>
        <v>0</v>
      </c>
      <c r="BZ28" s="301" t="b">
        <f t="shared" si="53"/>
        <v>0</v>
      </c>
      <c r="CA28" s="301" t="b">
        <f t="shared" si="54"/>
        <v>0</v>
      </c>
    </row>
    <row r="29" spans="1:79">
      <c r="A29" s="35" t="s">
        <v>120</v>
      </c>
      <c r="B29" s="39"/>
      <c r="C29" s="150"/>
      <c r="D29" s="150"/>
      <c r="E29" s="228"/>
      <c r="F29" s="228"/>
      <c r="G29" s="219"/>
      <c r="H29" s="220"/>
      <c r="I29" s="305" t="str">
        <f t="shared" si="0"/>
        <v/>
      </c>
      <c r="J29" s="305" t="str">
        <f t="shared" si="1"/>
        <v/>
      </c>
      <c r="K29" s="305" t="str">
        <f t="shared" si="2"/>
        <v/>
      </c>
      <c r="L29" s="221"/>
      <c r="M29" s="222"/>
      <c r="N29" s="222"/>
      <c r="O29" s="19">
        <f t="shared" si="3"/>
        <v>0</v>
      </c>
      <c r="P29" s="14">
        <f t="shared" si="4"/>
        <v>0</v>
      </c>
      <c r="Q29" s="15">
        <f t="shared" si="21"/>
        <v>0</v>
      </c>
      <c r="R29" s="15">
        <f t="shared" si="22"/>
        <v>0</v>
      </c>
      <c r="S29" s="15">
        <f t="shared" si="23"/>
        <v>0</v>
      </c>
      <c r="T29" s="15">
        <f t="shared" si="5"/>
        <v>0</v>
      </c>
      <c r="U29" s="142">
        <f t="shared" si="24"/>
        <v>0</v>
      </c>
      <c r="V29" s="15">
        <f t="shared" si="6"/>
        <v>0</v>
      </c>
      <c r="W29" s="142">
        <f t="shared" si="25"/>
        <v>0</v>
      </c>
      <c r="X29" s="15">
        <f t="shared" si="26"/>
        <v>0</v>
      </c>
      <c r="Y29" s="15">
        <f t="shared" si="27"/>
        <v>0</v>
      </c>
      <c r="Z29" s="16">
        <f t="shared" si="28"/>
        <v>0</v>
      </c>
      <c r="AA29" s="17">
        <f t="shared" si="29"/>
        <v>0</v>
      </c>
      <c r="AD29" s="159">
        <f t="shared" si="7"/>
        <v>0</v>
      </c>
      <c r="AE29" s="159">
        <f t="shared" si="8"/>
        <v>0</v>
      </c>
      <c r="AG29" s="157">
        <f t="shared" si="30"/>
        <v>0</v>
      </c>
      <c r="AI29" s="159">
        <f t="shared" si="9"/>
        <v>0</v>
      </c>
      <c r="AJ29" s="159">
        <f t="shared" si="10"/>
        <v>0</v>
      </c>
      <c r="AK29" s="231">
        <f t="shared" si="31"/>
        <v>0</v>
      </c>
      <c r="AL29" s="231">
        <f t="shared" si="32"/>
        <v>0</v>
      </c>
      <c r="AM29" s="231">
        <f t="shared" si="33"/>
        <v>0</v>
      </c>
      <c r="AN29" s="194">
        <f t="shared" si="34"/>
        <v>0</v>
      </c>
      <c r="AO29" s="405">
        <f t="shared" si="35"/>
        <v>0</v>
      </c>
      <c r="AP29" s="406">
        <f t="shared" si="36"/>
        <v>0</v>
      </c>
      <c r="AQ29" s="407"/>
      <c r="AR29" s="411">
        <f t="shared" si="37"/>
        <v>0</v>
      </c>
      <c r="AS29" s="408">
        <f t="shared" si="38"/>
        <v>0</v>
      </c>
      <c r="AT29" s="409"/>
      <c r="AU29" s="414">
        <f t="shared" si="39"/>
        <v>0</v>
      </c>
      <c r="AV29" s="406">
        <f t="shared" si="40"/>
        <v>0</v>
      </c>
      <c r="AW29" s="411"/>
      <c r="AX29" s="411">
        <f t="shared" si="41"/>
        <v>0</v>
      </c>
      <c r="AY29" s="412">
        <f t="shared" si="42"/>
        <v>0</v>
      </c>
      <c r="AZ29" s="413"/>
      <c r="BA29" s="411">
        <f t="shared" si="43"/>
        <v>0</v>
      </c>
      <c r="BB29" s="406">
        <f t="shared" si="44"/>
        <v>0</v>
      </c>
      <c r="BC29" s="303" t="str">
        <f t="shared" si="45"/>
        <v xml:space="preserve"> </v>
      </c>
      <c r="BD29" s="210">
        <f t="shared" si="46"/>
        <v>0</v>
      </c>
      <c r="BE29" s="200">
        <f t="shared" si="11"/>
        <v>0</v>
      </c>
      <c r="BF29" s="200">
        <f t="shared" si="12"/>
        <v>0</v>
      </c>
      <c r="BG29" s="200">
        <f t="shared" si="13"/>
        <v>0</v>
      </c>
      <c r="BH29" s="211">
        <f t="shared" si="14"/>
        <v>0</v>
      </c>
      <c r="BI29" s="210" t="str">
        <f t="shared" si="15"/>
        <v xml:space="preserve"> </v>
      </c>
      <c r="BJ29" s="200" t="str">
        <f t="shared" si="16"/>
        <v xml:space="preserve"> </v>
      </c>
      <c r="BK29" s="200" t="str">
        <f t="shared" si="17"/>
        <v xml:space="preserve"> </v>
      </c>
      <c r="BL29" s="200"/>
      <c r="BM29" s="213">
        <f t="shared" si="47"/>
        <v>0</v>
      </c>
      <c r="BO29" s="195" t="str">
        <f t="shared" si="18"/>
        <v/>
      </c>
      <c r="BP29" s="195" t="str">
        <f t="shared" si="19"/>
        <v/>
      </c>
      <c r="BQ29" s="195" t="str">
        <f t="shared" si="20"/>
        <v/>
      </c>
      <c r="BR29" s="215">
        <f t="shared" si="48"/>
        <v>0</v>
      </c>
      <c r="BS29" s="195" t="str">
        <f t="shared" si="49"/>
        <v/>
      </c>
      <c r="BU29" s="301" t="str">
        <f t="shared" si="50"/>
        <v xml:space="preserve"> </v>
      </c>
      <c r="BV29" s="301" t="str">
        <f t="shared" si="50"/>
        <v xml:space="preserve"> </v>
      </c>
      <c r="BW29" s="301" t="str">
        <f t="shared" si="50"/>
        <v xml:space="preserve"> </v>
      </c>
      <c r="BX29" s="242">
        <f t="shared" si="51"/>
        <v>0</v>
      </c>
      <c r="BY29" s="301" t="b">
        <f t="shared" si="52"/>
        <v>0</v>
      </c>
      <c r="BZ29" s="301" t="b">
        <f t="shared" si="53"/>
        <v>0</v>
      </c>
      <c r="CA29" s="301" t="b">
        <f t="shared" si="54"/>
        <v>0</v>
      </c>
    </row>
    <row r="30" spans="1:79">
      <c r="A30" s="36" t="s">
        <v>121</v>
      </c>
      <c r="B30" s="38"/>
      <c r="C30" s="149"/>
      <c r="D30" s="149"/>
      <c r="E30" s="223"/>
      <c r="F30" s="223"/>
      <c r="G30" s="224"/>
      <c r="H30" s="225"/>
      <c r="I30" s="306" t="str">
        <f t="shared" si="0"/>
        <v/>
      </c>
      <c r="J30" s="306" t="str">
        <f t="shared" si="1"/>
        <v/>
      </c>
      <c r="K30" s="306" t="str">
        <f t="shared" si="2"/>
        <v/>
      </c>
      <c r="L30" s="226"/>
      <c r="M30" s="227"/>
      <c r="N30" s="227"/>
      <c r="O30" s="19">
        <f t="shared" si="3"/>
        <v>0</v>
      </c>
      <c r="P30" s="14">
        <f t="shared" si="4"/>
        <v>0</v>
      </c>
      <c r="Q30" s="15">
        <f t="shared" si="21"/>
        <v>0</v>
      </c>
      <c r="R30" s="15">
        <f t="shared" si="22"/>
        <v>0</v>
      </c>
      <c r="S30" s="15">
        <f t="shared" si="23"/>
        <v>0</v>
      </c>
      <c r="T30" s="15">
        <f t="shared" si="5"/>
        <v>0</v>
      </c>
      <c r="U30" s="142">
        <f t="shared" si="24"/>
        <v>0</v>
      </c>
      <c r="V30" s="15">
        <f t="shared" si="6"/>
        <v>0</v>
      </c>
      <c r="W30" s="142">
        <f t="shared" si="25"/>
        <v>0</v>
      </c>
      <c r="X30" s="15">
        <f t="shared" si="26"/>
        <v>0</v>
      </c>
      <c r="Y30" s="15">
        <f t="shared" si="27"/>
        <v>0</v>
      </c>
      <c r="Z30" s="16">
        <f t="shared" si="28"/>
        <v>0</v>
      </c>
      <c r="AA30" s="17">
        <f t="shared" si="29"/>
        <v>0</v>
      </c>
      <c r="AD30" s="159">
        <f t="shared" si="7"/>
        <v>0</v>
      </c>
      <c r="AE30" s="159">
        <f t="shared" si="8"/>
        <v>0</v>
      </c>
      <c r="AG30" s="157">
        <f t="shared" si="30"/>
        <v>0</v>
      </c>
      <c r="AI30" s="159">
        <f t="shared" si="9"/>
        <v>0</v>
      </c>
      <c r="AJ30" s="159">
        <f t="shared" si="10"/>
        <v>0</v>
      </c>
      <c r="AK30" s="231">
        <f t="shared" si="31"/>
        <v>0</v>
      </c>
      <c r="AL30" s="231">
        <f t="shared" si="32"/>
        <v>0</v>
      </c>
      <c r="AM30" s="231">
        <f t="shared" si="33"/>
        <v>0</v>
      </c>
      <c r="AN30" s="194">
        <f t="shared" si="34"/>
        <v>0</v>
      </c>
      <c r="AO30" s="405">
        <f t="shared" si="35"/>
        <v>0</v>
      </c>
      <c r="AP30" s="406">
        <f t="shared" si="36"/>
        <v>0</v>
      </c>
      <c r="AQ30" s="407"/>
      <c r="AR30" s="411">
        <f t="shared" si="37"/>
        <v>0</v>
      </c>
      <c r="AS30" s="408">
        <f t="shared" si="38"/>
        <v>0</v>
      </c>
      <c r="AT30" s="409"/>
      <c r="AU30" s="414">
        <f t="shared" si="39"/>
        <v>0</v>
      </c>
      <c r="AV30" s="406">
        <f t="shared" si="40"/>
        <v>0</v>
      </c>
      <c r="AW30" s="411"/>
      <c r="AX30" s="411">
        <f t="shared" si="41"/>
        <v>0</v>
      </c>
      <c r="AY30" s="412">
        <f t="shared" si="42"/>
        <v>0</v>
      </c>
      <c r="AZ30" s="413"/>
      <c r="BA30" s="411">
        <f t="shared" si="43"/>
        <v>0</v>
      </c>
      <c r="BB30" s="406">
        <f t="shared" si="44"/>
        <v>0</v>
      </c>
      <c r="BC30" s="303" t="str">
        <f t="shared" si="45"/>
        <v xml:space="preserve"> </v>
      </c>
      <c r="BD30" s="210">
        <f t="shared" si="46"/>
        <v>0</v>
      </c>
      <c r="BE30" s="200">
        <f t="shared" si="11"/>
        <v>0</v>
      </c>
      <c r="BF30" s="200">
        <f t="shared" si="12"/>
        <v>0</v>
      </c>
      <c r="BG30" s="200">
        <f t="shared" si="13"/>
        <v>0</v>
      </c>
      <c r="BH30" s="211">
        <f t="shared" si="14"/>
        <v>0</v>
      </c>
      <c r="BI30" s="210" t="str">
        <f t="shared" si="15"/>
        <v xml:space="preserve"> </v>
      </c>
      <c r="BJ30" s="200" t="str">
        <f t="shared" si="16"/>
        <v xml:space="preserve"> </v>
      </c>
      <c r="BK30" s="200" t="str">
        <f t="shared" si="17"/>
        <v xml:space="preserve"> </v>
      </c>
      <c r="BL30" s="200"/>
      <c r="BM30" s="213">
        <f t="shared" si="47"/>
        <v>0</v>
      </c>
      <c r="BO30" s="195" t="str">
        <f t="shared" si="18"/>
        <v/>
      </c>
      <c r="BP30" s="195" t="str">
        <f t="shared" si="19"/>
        <v/>
      </c>
      <c r="BQ30" s="195" t="str">
        <f t="shared" si="20"/>
        <v/>
      </c>
      <c r="BR30" s="215">
        <f t="shared" si="48"/>
        <v>0</v>
      </c>
      <c r="BS30" s="195" t="str">
        <f t="shared" si="49"/>
        <v/>
      </c>
      <c r="BU30" s="301" t="str">
        <f t="shared" si="50"/>
        <v xml:space="preserve"> </v>
      </c>
      <c r="BV30" s="301" t="str">
        <f t="shared" si="50"/>
        <v xml:space="preserve"> </v>
      </c>
      <c r="BW30" s="301" t="str">
        <f t="shared" si="50"/>
        <v xml:space="preserve"> </v>
      </c>
      <c r="BX30" s="242">
        <f t="shared" si="51"/>
        <v>0</v>
      </c>
      <c r="BY30" s="301" t="b">
        <f t="shared" si="52"/>
        <v>0</v>
      </c>
      <c r="BZ30" s="301" t="b">
        <f t="shared" si="53"/>
        <v>0</v>
      </c>
      <c r="CA30" s="301" t="b">
        <f t="shared" si="54"/>
        <v>0</v>
      </c>
    </row>
    <row r="31" spans="1:79">
      <c r="A31" s="35" t="s">
        <v>122</v>
      </c>
      <c r="B31" s="39"/>
      <c r="C31" s="150"/>
      <c r="D31" s="150"/>
      <c r="E31" s="228"/>
      <c r="F31" s="228"/>
      <c r="G31" s="219"/>
      <c r="H31" s="220"/>
      <c r="I31" s="305" t="str">
        <f t="shared" si="0"/>
        <v/>
      </c>
      <c r="J31" s="305" t="str">
        <f t="shared" si="1"/>
        <v/>
      </c>
      <c r="K31" s="305" t="str">
        <f t="shared" si="2"/>
        <v/>
      </c>
      <c r="L31" s="221"/>
      <c r="M31" s="222"/>
      <c r="N31" s="222"/>
      <c r="O31" s="19">
        <f t="shared" si="3"/>
        <v>0</v>
      </c>
      <c r="P31" s="14">
        <f t="shared" si="4"/>
        <v>0</v>
      </c>
      <c r="Q31" s="15">
        <f t="shared" si="21"/>
        <v>0</v>
      </c>
      <c r="R31" s="15">
        <f t="shared" si="22"/>
        <v>0</v>
      </c>
      <c r="S31" s="15">
        <f t="shared" si="23"/>
        <v>0</v>
      </c>
      <c r="T31" s="15">
        <f t="shared" si="5"/>
        <v>0</v>
      </c>
      <c r="U31" s="142">
        <f t="shared" si="24"/>
        <v>0</v>
      </c>
      <c r="V31" s="15">
        <f t="shared" si="6"/>
        <v>0</v>
      </c>
      <c r="W31" s="142">
        <f t="shared" si="25"/>
        <v>0</v>
      </c>
      <c r="X31" s="15">
        <f t="shared" si="26"/>
        <v>0</v>
      </c>
      <c r="Y31" s="15">
        <f t="shared" si="27"/>
        <v>0</v>
      </c>
      <c r="Z31" s="16">
        <f t="shared" si="28"/>
        <v>0</v>
      </c>
      <c r="AA31" s="17">
        <f t="shared" si="29"/>
        <v>0</v>
      </c>
      <c r="AD31" s="159">
        <f t="shared" si="7"/>
        <v>0</v>
      </c>
      <c r="AE31" s="159">
        <f t="shared" si="8"/>
        <v>0</v>
      </c>
      <c r="AG31" s="157">
        <f t="shared" si="30"/>
        <v>0</v>
      </c>
      <c r="AI31" s="159">
        <f t="shared" si="9"/>
        <v>0</v>
      </c>
      <c r="AJ31" s="159">
        <f t="shared" si="10"/>
        <v>0</v>
      </c>
      <c r="AK31" s="231">
        <f t="shared" si="31"/>
        <v>0</v>
      </c>
      <c r="AL31" s="231">
        <f t="shared" si="32"/>
        <v>0</v>
      </c>
      <c r="AM31" s="231">
        <f t="shared" si="33"/>
        <v>0</v>
      </c>
      <c r="AN31" s="194">
        <f t="shared" si="34"/>
        <v>0</v>
      </c>
      <c r="AO31" s="405">
        <f t="shared" si="35"/>
        <v>0</v>
      </c>
      <c r="AP31" s="406">
        <f t="shared" si="36"/>
        <v>0</v>
      </c>
      <c r="AQ31" s="407"/>
      <c r="AR31" s="411">
        <f t="shared" si="37"/>
        <v>0</v>
      </c>
      <c r="AS31" s="408">
        <f t="shared" si="38"/>
        <v>0</v>
      </c>
      <c r="AT31" s="409"/>
      <c r="AU31" s="414">
        <f t="shared" si="39"/>
        <v>0</v>
      </c>
      <c r="AV31" s="406">
        <f t="shared" si="40"/>
        <v>0</v>
      </c>
      <c r="AW31" s="411"/>
      <c r="AX31" s="411">
        <f t="shared" si="41"/>
        <v>0</v>
      </c>
      <c r="AY31" s="412">
        <f t="shared" si="42"/>
        <v>0</v>
      </c>
      <c r="AZ31" s="413"/>
      <c r="BA31" s="411">
        <f t="shared" si="43"/>
        <v>0</v>
      </c>
      <c r="BB31" s="406">
        <f t="shared" si="44"/>
        <v>0</v>
      </c>
      <c r="BC31" s="303" t="str">
        <f t="shared" si="45"/>
        <v xml:space="preserve"> </v>
      </c>
      <c r="BD31" s="210">
        <f t="shared" si="46"/>
        <v>0</v>
      </c>
      <c r="BE31" s="200">
        <f t="shared" si="11"/>
        <v>0</v>
      </c>
      <c r="BF31" s="200">
        <f t="shared" si="12"/>
        <v>0</v>
      </c>
      <c r="BG31" s="200">
        <f t="shared" si="13"/>
        <v>0</v>
      </c>
      <c r="BH31" s="211">
        <f t="shared" si="14"/>
        <v>0</v>
      </c>
      <c r="BI31" s="210" t="str">
        <f t="shared" si="15"/>
        <v xml:space="preserve"> </v>
      </c>
      <c r="BJ31" s="200" t="str">
        <f t="shared" si="16"/>
        <v xml:space="preserve"> </v>
      </c>
      <c r="BK31" s="200" t="str">
        <f t="shared" si="17"/>
        <v xml:space="preserve"> </v>
      </c>
      <c r="BL31" s="200"/>
      <c r="BM31" s="213">
        <f t="shared" si="47"/>
        <v>0</v>
      </c>
      <c r="BO31" s="195" t="str">
        <f t="shared" si="18"/>
        <v/>
      </c>
      <c r="BP31" s="195" t="str">
        <f t="shared" si="19"/>
        <v/>
      </c>
      <c r="BQ31" s="195" t="str">
        <f t="shared" si="20"/>
        <v/>
      </c>
      <c r="BR31" s="215">
        <f t="shared" si="48"/>
        <v>0</v>
      </c>
      <c r="BS31" s="195" t="str">
        <f t="shared" si="49"/>
        <v/>
      </c>
      <c r="BU31" s="301" t="str">
        <f t="shared" si="50"/>
        <v xml:space="preserve"> </v>
      </c>
      <c r="BV31" s="301" t="str">
        <f t="shared" si="50"/>
        <v xml:space="preserve"> </v>
      </c>
      <c r="BW31" s="301" t="str">
        <f t="shared" si="50"/>
        <v xml:space="preserve"> </v>
      </c>
      <c r="BX31" s="242">
        <f t="shared" si="51"/>
        <v>0</v>
      </c>
      <c r="BY31" s="301" t="b">
        <f t="shared" si="52"/>
        <v>0</v>
      </c>
      <c r="BZ31" s="301" t="b">
        <f t="shared" si="53"/>
        <v>0</v>
      </c>
      <c r="CA31" s="301" t="b">
        <f t="shared" si="54"/>
        <v>0</v>
      </c>
    </row>
    <row r="32" spans="1:79">
      <c r="A32" s="36" t="s">
        <v>123</v>
      </c>
      <c r="B32" s="38"/>
      <c r="C32" s="149"/>
      <c r="D32" s="149"/>
      <c r="E32" s="223"/>
      <c r="F32" s="223"/>
      <c r="G32" s="224"/>
      <c r="H32" s="225"/>
      <c r="I32" s="306" t="str">
        <f t="shared" si="0"/>
        <v/>
      </c>
      <c r="J32" s="306" t="str">
        <f t="shared" si="1"/>
        <v/>
      </c>
      <c r="K32" s="306" t="str">
        <f t="shared" si="2"/>
        <v/>
      </c>
      <c r="L32" s="226"/>
      <c r="M32" s="227"/>
      <c r="N32" s="227"/>
      <c r="O32" s="19">
        <f t="shared" si="3"/>
        <v>0</v>
      </c>
      <c r="P32" s="14">
        <f t="shared" si="4"/>
        <v>0</v>
      </c>
      <c r="Q32" s="15">
        <f t="shared" si="21"/>
        <v>0</v>
      </c>
      <c r="R32" s="15">
        <f t="shared" si="22"/>
        <v>0</v>
      </c>
      <c r="S32" s="15">
        <f t="shared" si="23"/>
        <v>0</v>
      </c>
      <c r="T32" s="15">
        <f t="shared" si="5"/>
        <v>0</v>
      </c>
      <c r="U32" s="142">
        <f t="shared" si="24"/>
        <v>0</v>
      </c>
      <c r="V32" s="15">
        <f t="shared" si="6"/>
        <v>0</v>
      </c>
      <c r="W32" s="142">
        <f t="shared" si="25"/>
        <v>0</v>
      </c>
      <c r="X32" s="15">
        <f t="shared" si="26"/>
        <v>0</v>
      </c>
      <c r="Y32" s="15">
        <f t="shared" si="27"/>
        <v>0</v>
      </c>
      <c r="Z32" s="16">
        <f t="shared" si="28"/>
        <v>0</v>
      </c>
      <c r="AA32" s="17">
        <f t="shared" si="29"/>
        <v>0</v>
      </c>
      <c r="AD32" s="159">
        <f t="shared" si="7"/>
        <v>0</v>
      </c>
      <c r="AE32" s="159">
        <f t="shared" si="8"/>
        <v>0</v>
      </c>
      <c r="AG32" s="157">
        <f t="shared" si="30"/>
        <v>0</v>
      </c>
      <c r="AI32" s="159">
        <f t="shared" si="9"/>
        <v>0</v>
      </c>
      <c r="AJ32" s="159">
        <f t="shared" si="10"/>
        <v>0</v>
      </c>
      <c r="AK32" s="231">
        <f t="shared" si="31"/>
        <v>0</v>
      </c>
      <c r="AL32" s="231">
        <f t="shared" si="32"/>
        <v>0</v>
      </c>
      <c r="AM32" s="231">
        <f t="shared" si="33"/>
        <v>0</v>
      </c>
      <c r="AN32" s="194">
        <f t="shared" si="34"/>
        <v>0</v>
      </c>
      <c r="AO32" s="405">
        <f t="shared" si="35"/>
        <v>0</v>
      </c>
      <c r="AP32" s="406">
        <f t="shared" si="36"/>
        <v>0</v>
      </c>
      <c r="AQ32" s="407"/>
      <c r="AR32" s="411">
        <f t="shared" si="37"/>
        <v>0</v>
      </c>
      <c r="AS32" s="408">
        <f t="shared" si="38"/>
        <v>0</v>
      </c>
      <c r="AT32" s="409"/>
      <c r="AU32" s="414">
        <f t="shared" si="39"/>
        <v>0</v>
      </c>
      <c r="AV32" s="406">
        <f t="shared" si="40"/>
        <v>0</v>
      </c>
      <c r="AW32" s="411"/>
      <c r="AX32" s="411">
        <f t="shared" si="41"/>
        <v>0</v>
      </c>
      <c r="AY32" s="412">
        <f t="shared" si="42"/>
        <v>0</v>
      </c>
      <c r="AZ32" s="413"/>
      <c r="BA32" s="411">
        <f t="shared" si="43"/>
        <v>0</v>
      </c>
      <c r="BB32" s="406">
        <f t="shared" si="44"/>
        <v>0</v>
      </c>
      <c r="BC32" s="303" t="str">
        <f t="shared" si="45"/>
        <v xml:space="preserve"> </v>
      </c>
      <c r="BD32" s="210">
        <f t="shared" si="46"/>
        <v>0</v>
      </c>
      <c r="BE32" s="200">
        <f t="shared" si="11"/>
        <v>0</v>
      </c>
      <c r="BF32" s="200">
        <f t="shared" si="12"/>
        <v>0</v>
      </c>
      <c r="BG32" s="200">
        <f t="shared" si="13"/>
        <v>0</v>
      </c>
      <c r="BH32" s="211">
        <f t="shared" si="14"/>
        <v>0</v>
      </c>
      <c r="BI32" s="210" t="str">
        <f t="shared" si="15"/>
        <v xml:space="preserve"> </v>
      </c>
      <c r="BJ32" s="200" t="str">
        <f t="shared" si="16"/>
        <v xml:space="preserve"> </v>
      </c>
      <c r="BK32" s="200" t="str">
        <f t="shared" si="17"/>
        <v xml:space="preserve"> </v>
      </c>
      <c r="BL32" s="200"/>
      <c r="BM32" s="213">
        <f t="shared" si="47"/>
        <v>0</v>
      </c>
      <c r="BO32" s="195" t="str">
        <f t="shared" si="18"/>
        <v/>
      </c>
      <c r="BP32" s="195" t="str">
        <f t="shared" si="19"/>
        <v/>
      </c>
      <c r="BQ32" s="195" t="str">
        <f t="shared" si="20"/>
        <v/>
      </c>
      <c r="BR32" s="215">
        <f t="shared" si="48"/>
        <v>0</v>
      </c>
      <c r="BS32" s="195" t="str">
        <f t="shared" si="49"/>
        <v/>
      </c>
      <c r="BU32" s="301" t="str">
        <f t="shared" si="50"/>
        <v xml:space="preserve"> </v>
      </c>
      <c r="BV32" s="301" t="str">
        <f t="shared" si="50"/>
        <v xml:space="preserve"> </v>
      </c>
      <c r="BW32" s="301" t="str">
        <f t="shared" si="50"/>
        <v xml:space="preserve"> </v>
      </c>
      <c r="BX32" s="242">
        <f t="shared" si="51"/>
        <v>0</v>
      </c>
      <c r="BY32" s="301" t="b">
        <f t="shared" si="52"/>
        <v>0</v>
      </c>
      <c r="BZ32" s="301" t="b">
        <f t="shared" si="53"/>
        <v>0</v>
      </c>
      <c r="CA32" s="301" t="b">
        <f t="shared" si="54"/>
        <v>0</v>
      </c>
    </row>
    <row r="33" spans="1:79">
      <c r="A33" s="35" t="s">
        <v>124</v>
      </c>
      <c r="B33" s="39"/>
      <c r="C33" s="150"/>
      <c r="D33" s="150"/>
      <c r="E33" s="228"/>
      <c r="F33" s="228"/>
      <c r="G33" s="219"/>
      <c r="H33" s="220"/>
      <c r="I33" s="305" t="str">
        <f t="shared" si="0"/>
        <v/>
      </c>
      <c r="J33" s="305" t="str">
        <f t="shared" si="1"/>
        <v/>
      </c>
      <c r="K33" s="305" t="str">
        <f t="shared" si="2"/>
        <v/>
      </c>
      <c r="L33" s="221"/>
      <c r="M33" s="222"/>
      <c r="N33" s="222"/>
      <c r="O33" s="19">
        <f t="shared" si="3"/>
        <v>0</v>
      </c>
      <c r="P33" s="14">
        <f t="shared" si="4"/>
        <v>0</v>
      </c>
      <c r="Q33" s="15">
        <f t="shared" si="21"/>
        <v>0</v>
      </c>
      <c r="R33" s="15">
        <f t="shared" si="22"/>
        <v>0</v>
      </c>
      <c r="S33" s="15">
        <f t="shared" si="23"/>
        <v>0</v>
      </c>
      <c r="T33" s="15">
        <f t="shared" si="5"/>
        <v>0</v>
      </c>
      <c r="U33" s="142">
        <f t="shared" si="24"/>
        <v>0</v>
      </c>
      <c r="V33" s="15">
        <f t="shared" si="6"/>
        <v>0</v>
      </c>
      <c r="W33" s="142">
        <f t="shared" si="25"/>
        <v>0</v>
      </c>
      <c r="X33" s="15">
        <f t="shared" si="26"/>
        <v>0</v>
      </c>
      <c r="Y33" s="15">
        <f t="shared" si="27"/>
        <v>0</v>
      </c>
      <c r="Z33" s="16">
        <f t="shared" si="28"/>
        <v>0</v>
      </c>
      <c r="AA33" s="17">
        <f t="shared" si="29"/>
        <v>0</v>
      </c>
      <c r="AD33" s="159">
        <f t="shared" si="7"/>
        <v>0</v>
      </c>
      <c r="AE33" s="159">
        <f t="shared" si="8"/>
        <v>0</v>
      </c>
      <c r="AG33" s="157">
        <f t="shared" si="30"/>
        <v>0</v>
      </c>
      <c r="AI33" s="159">
        <f t="shared" si="9"/>
        <v>0</v>
      </c>
      <c r="AJ33" s="159">
        <f t="shared" si="10"/>
        <v>0</v>
      </c>
      <c r="AK33" s="231">
        <f t="shared" si="31"/>
        <v>0</v>
      </c>
      <c r="AL33" s="231">
        <f t="shared" si="32"/>
        <v>0</v>
      </c>
      <c r="AM33" s="231">
        <f t="shared" si="33"/>
        <v>0</v>
      </c>
      <c r="AN33" s="194">
        <f t="shared" si="34"/>
        <v>0</v>
      </c>
      <c r="AO33" s="405">
        <f t="shared" si="35"/>
        <v>0</v>
      </c>
      <c r="AP33" s="406">
        <f t="shared" si="36"/>
        <v>0</v>
      </c>
      <c r="AQ33" s="407"/>
      <c r="AR33" s="411">
        <f t="shared" si="37"/>
        <v>0</v>
      </c>
      <c r="AS33" s="408">
        <f t="shared" si="38"/>
        <v>0</v>
      </c>
      <c r="AT33" s="409"/>
      <c r="AU33" s="414">
        <f t="shared" si="39"/>
        <v>0</v>
      </c>
      <c r="AV33" s="406">
        <f t="shared" si="40"/>
        <v>0</v>
      </c>
      <c r="AW33" s="411"/>
      <c r="AX33" s="411">
        <f t="shared" si="41"/>
        <v>0</v>
      </c>
      <c r="AY33" s="412">
        <f t="shared" si="42"/>
        <v>0</v>
      </c>
      <c r="AZ33" s="413"/>
      <c r="BA33" s="411">
        <f t="shared" si="43"/>
        <v>0</v>
      </c>
      <c r="BB33" s="406">
        <f t="shared" si="44"/>
        <v>0</v>
      </c>
      <c r="BC33" s="303" t="str">
        <f t="shared" si="45"/>
        <v xml:space="preserve"> </v>
      </c>
      <c r="BD33" s="210">
        <f t="shared" si="46"/>
        <v>0</v>
      </c>
      <c r="BE33" s="200">
        <f t="shared" si="11"/>
        <v>0</v>
      </c>
      <c r="BF33" s="200">
        <f t="shared" si="12"/>
        <v>0</v>
      </c>
      <c r="BG33" s="200">
        <f t="shared" si="13"/>
        <v>0</v>
      </c>
      <c r="BH33" s="211">
        <f t="shared" si="14"/>
        <v>0</v>
      </c>
      <c r="BI33" s="210" t="str">
        <f t="shared" si="15"/>
        <v xml:space="preserve"> </v>
      </c>
      <c r="BJ33" s="200" t="str">
        <f t="shared" si="16"/>
        <v xml:space="preserve"> </v>
      </c>
      <c r="BK33" s="200" t="str">
        <f t="shared" si="17"/>
        <v xml:space="preserve"> </v>
      </c>
      <c r="BL33" s="200"/>
      <c r="BM33" s="213">
        <f t="shared" si="47"/>
        <v>0</v>
      </c>
      <c r="BO33" s="195" t="str">
        <f t="shared" si="18"/>
        <v/>
      </c>
      <c r="BP33" s="195" t="str">
        <f t="shared" si="19"/>
        <v/>
      </c>
      <c r="BQ33" s="195" t="str">
        <f t="shared" si="20"/>
        <v/>
      </c>
      <c r="BR33" s="215">
        <f t="shared" si="48"/>
        <v>0</v>
      </c>
      <c r="BS33" s="195" t="str">
        <f t="shared" si="49"/>
        <v/>
      </c>
      <c r="BU33" s="301" t="str">
        <f t="shared" si="50"/>
        <v xml:space="preserve"> </v>
      </c>
      <c r="BV33" s="301" t="str">
        <f t="shared" si="50"/>
        <v xml:space="preserve"> </v>
      </c>
      <c r="BW33" s="301" t="str">
        <f t="shared" si="50"/>
        <v xml:space="preserve"> </v>
      </c>
      <c r="BX33" s="242">
        <f t="shared" si="51"/>
        <v>0</v>
      </c>
      <c r="BY33" s="301" t="b">
        <f t="shared" si="52"/>
        <v>0</v>
      </c>
      <c r="BZ33" s="301" t="b">
        <f t="shared" si="53"/>
        <v>0</v>
      </c>
      <c r="CA33" s="301" t="b">
        <f t="shared" si="54"/>
        <v>0</v>
      </c>
    </row>
    <row r="34" spans="1:79">
      <c r="A34" s="36" t="s">
        <v>125</v>
      </c>
      <c r="B34" s="38"/>
      <c r="C34" s="149"/>
      <c r="D34" s="149"/>
      <c r="E34" s="223"/>
      <c r="F34" s="223"/>
      <c r="G34" s="224"/>
      <c r="H34" s="225"/>
      <c r="I34" s="306" t="str">
        <f t="shared" si="0"/>
        <v/>
      </c>
      <c r="J34" s="306" t="str">
        <f t="shared" si="1"/>
        <v/>
      </c>
      <c r="K34" s="306" t="str">
        <f t="shared" si="2"/>
        <v/>
      </c>
      <c r="L34" s="226"/>
      <c r="M34" s="227"/>
      <c r="N34" s="227"/>
      <c r="O34" s="19">
        <f t="shared" si="3"/>
        <v>0</v>
      </c>
      <c r="P34" s="14">
        <f t="shared" si="4"/>
        <v>0</v>
      </c>
      <c r="Q34" s="15">
        <f t="shared" si="21"/>
        <v>0</v>
      </c>
      <c r="R34" s="15">
        <f t="shared" si="22"/>
        <v>0</v>
      </c>
      <c r="S34" s="15">
        <f t="shared" si="23"/>
        <v>0</v>
      </c>
      <c r="T34" s="15">
        <f t="shared" si="5"/>
        <v>0</v>
      </c>
      <c r="U34" s="142">
        <f t="shared" si="24"/>
        <v>0</v>
      </c>
      <c r="V34" s="15">
        <f t="shared" si="6"/>
        <v>0</v>
      </c>
      <c r="W34" s="142">
        <f t="shared" si="25"/>
        <v>0</v>
      </c>
      <c r="X34" s="15">
        <f t="shared" si="26"/>
        <v>0</v>
      </c>
      <c r="Y34" s="15">
        <f t="shared" si="27"/>
        <v>0</v>
      </c>
      <c r="Z34" s="16">
        <f t="shared" si="28"/>
        <v>0</v>
      </c>
      <c r="AA34" s="17">
        <f t="shared" si="29"/>
        <v>0</v>
      </c>
      <c r="AD34" s="159">
        <f t="shared" si="7"/>
        <v>0</v>
      </c>
      <c r="AE34" s="159">
        <f t="shared" si="8"/>
        <v>0</v>
      </c>
      <c r="AG34" s="157">
        <f t="shared" si="30"/>
        <v>0</v>
      </c>
      <c r="AI34" s="159">
        <f t="shared" si="9"/>
        <v>0</v>
      </c>
      <c r="AJ34" s="159">
        <f t="shared" si="10"/>
        <v>0</v>
      </c>
      <c r="AK34" s="231">
        <f t="shared" si="31"/>
        <v>0</v>
      </c>
      <c r="AL34" s="231">
        <f t="shared" si="32"/>
        <v>0</v>
      </c>
      <c r="AM34" s="231">
        <f t="shared" si="33"/>
        <v>0</v>
      </c>
      <c r="AN34" s="194">
        <f t="shared" si="34"/>
        <v>0</v>
      </c>
      <c r="AO34" s="405">
        <f t="shared" si="35"/>
        <v>0</v>
      </c>
      <c r="AP34" s="406">
        <f t="shared" si="36"/>
        <v>0</v>
      </c>
      <c r="AQ34" s="407"/>
      <c r="AR34" s="411">
        <f t="shared" si="37"/>
        <v>0</v>
      </c>
      <c r="AS34" s="408">
        <f t="shared" si="38"/>
        <v>0</v>
      </c>
      <c r="AT34" s="409"/>
      <c r="AU34" s="414">
        <f t="shared" si="39"/>
        <v>0</v>
      </c>
      <c r="AV34" s="406">
        <f t="shared" si="40"/>
        <v>0</v>
      </c>
      <c r="AW34" s="411"/>
      <c r="AX34" s="411">
        <f t="shared" si="41"/>
        <v>0</v>
      </c>
      <c r="AY34" s="412">
        <f t="shared" si="42"/>
        <v>0</v>
      </c>
      <c r="AZ34" s="413"/>
      <c r="BA34" s="411">
        <f t="shared" si="43"/>
        <v>0</v>
      </c>
      <c r="BB34" s="406">
        <f t="shared" si="44"/>
        <v>0</v>
      </c>
      <c r="BC34" s="303" t="str">
        <f t="shared" si="45"/>
        <v xml:space="preserve"> </v>
      </c>
      <c r="BD34" s="210">
        <f t="shared" si="46"/>
        <v>0</v>
      </c>
      <c r="BE34" s="200">
        <f t="shared" si="11"/>
        <v>0</v>
      </c>
      <c r="BF34" s="200">
        <f t="shared" si="12"/>
        <v>0</v>
      </c>
      <c r="BG34" s="200">
        <f t="shared" si="13"/>
        <v>0</v>
      </c>
      <c r="BH34" s="211">
        <f t="shared" si="14"/>
        <v>0</v>
      </c>
      <c r="BI34" s="210" t="str">
        <f t="shared" si="15"/>
        <v xml:space="preserve"> </v>
      </c>
      <c r="BJ34" s="200" t="str">
        <f t="shared" si="16"/>
        <v xml:space="preserve"> </v>
      </c>
      <c r="BK34" s="200" t="str">
        <f t="shared" si="17"/>
        <v xml:space="preserve"> </v>
      </c>
      <c r="BL34" s="200"/>
      <c r="BM34" s="213">
        <f t="shared" si="47"/>
        <v>0</v>
      </c>
      <c r="BO34" s="195" t="str">
        <f t="shared" si="18"/>
        <v/>
      </c>
      <c r="BP34" s="195" t="str">
        <f t="shared" si="19"/>
        <v/>
      </c>
      <c r="BQ34" s="195" t="str">
        <f t="shared" si="20"/>
        <v/>
      </c>
      <c r="BR34" s="215">
        <f t="shared" si="48"/>
        <v>0</v>
      </c>
      <c r="BS34" s="195" t="str">
        <f t="shared" si="49"/>
        <v/>
      </c>
      <c r="BU34" s="301" t="str">
        <f t="shared" si="50"/>
        <v xml:space="preserve"> </v>
      </c>
      <c r="BV34" s="301" t="str">
        <f t="shared" si="50"/>
        <v xml:space="preserve"> </v>
      </c>
      <c r="BW34" s="301" t="str">
        <f t="shared" si="50"/>
        <v xml:space="preserve"> </v>
      </c>
      <c r="BX34" s="242">
        <f t="shared" si="51"/>
        <v>0</v>
      </c>
      <c r="BY34" s="301" t="b">
        <f t="shared" si="52"/>
        <v>0</v>
      </c>
      <c r="BZ34" s="301" t="b">
        <f t="shared" si="53"/>
        <v>0</v>
      </c>
      <c r="CA34" s="301" t="b">
        <f t="shared" si="54"/>
        <v>0</v>
      </c>
    </row>
    <row r="35" spans="1:79">
      <c r="A35" s="35" t="s">
        <v>126</v>
      </c>
      <c r="B35" s="39"/>
      <c r="C35" s="150"/>
      <c r="D35" s="150"/>
      <c r="E35" s="228"/>
      <c r="F35" s="228"/>
      <c r="G35" s="219"/>
      <c r="H35" s="220"/>
      <c r="I35" s="305" t="str">
        <f t="shared" si="0"/>
        <v/>
      </c>
      <c r="J35" s="305" t="str">
        <f t="shared" si="1"/>
        <v/>
      </c>
      <c r="K35" s="305" t="str">
        <f t="shared" si="2"/>
        <v/>
      </c>
      <c r="L35" s="221"/>
      <c r="M35" s="222"/>
      <c r="N35" s="222"/>
      <c r="O35" s="19">
        <f t="shared" si="3"/>
        <v>0</v>
      </c>
      <c r="P35" s="14">
        <f t="shared" si="4"/>
        <v>0</v>
      </c>
      <c r="Q35" s="15">
        <f t="shared" si="21"/>
        <v>0</v>
      </c>
      <c r="R35" s="15">
        <f t="shared" si="22"/>
        <v>0</v>
      </c>
      <c r="S35" s="15">
        <f t="shared" si="23"/>
        <v>0</v>
      </c>
      <c r="T35" s="15">
        <f t="shared" si="5"/>
        <v>0</v>
      </c>
      <c r="U35" s="142">
        <f t="shared" si="24"/>
        <v>0</v>
      </c>
      <c r="V35" s="15">
        <f t="shared" si="6"/>
        <v>0</v>
      </c>
      <c r="W35" s="142">
        <f t="shared" si="25"/>
        <v>0</v>
      </c>
      <c r="X35" s="15">
        <f t="shared" si="26"/>
        <v>0</v>
      </c>
      <c r="Y35" s="15">
        <f t="shared" si="27"/>
        <v>0</v>
      </c>
      <c r="Z35" s="16">
        <f t="shared" si="28"/>
        <v>0</v>
      </c>
      <c r="AA35" s="17">
        <f t="shared" si="29"/>
        <v>0</v>
      </c>
      <c r="AD35" s="159">
        <f t="shared" si="7"/>
        <v>0</v>
      </c>
      <c r="AE35" s="159">
        <f t="shared" si="8"/>
        <v>0</v>
      </c>
      <c r="AG35" s="157">
        <f t="shared" si="30"/>
        <v>0</v>
      </c>
      <c r="AI35" s="159">
        <f t="shared" si="9"/>
        <v>0</v>
      </c>
      <c r="AJ35" s="159">
        <f t="shared" si="10"/>
        <v>0</v>
      </c>
      <c r="AK35" s="231">
        <f t="shared" si="31"/>
        <v>0</v>
      </c>
      <c r="AL35" s="231">
        <f t="shared" si="32"/>
        <v>0</v>
      </c>
      <c r="AM35" s="231">
        <f t="shared" si="33"/>
        <v>0</v>
      </c>
      <c r="AN35" s="194">
        <f t="shared" si="34"/>
        <v>0</v>
      </c>
      <c r="AO35" s="405">
        <f t="shared" si="35"/>
        <v>0</v>
      </c>
      <c r="AP35" s="406">
        <f t="shared" si="36"/>
        <v>0</v>
      </c>
      <c r="AQ35" s="407"/>
      <c r="AR35" s="411">
        <f t="shared" si="37"/>
        <v>0</v>
      </c>
      <c r="AS35" s="408">
        <f t="shared" si="38"/>
        <v>0</v>
      </c>
      <c r="AT35" s="409"/>
      <c r="AU35" s="414">
        <f t="shared" si="39"/>
        <v>0</v>
      </c>
      <c r="AV35" s="406">
        <f t="shared" si="40"/>
        <v>0</v>
      </c>
      <c r="AW35" s="411"/>
      <c r="AX35" s="411">
        <f t="shared" si="41"/>
        <v>0</v>
      </c>
      <c r="AY35" s="412">
        <f t="shared" si="42"/>
        <v>0</v>
      </c>
      <c r="AZ35" s="413"/>
      <c r="BA35" s="411">
        <f t="shared" si="43"/>
        <v>0</v>
      </c>
      <c r="BB35" s="406">
        <f t="shared" si="44"/>
        <v>0</v>
      </c>
      <c r="BC35" s="303" t="str">
        <f t="shared" si="45"/>
        <v xml:space="preserve"> </v>
      </c>
      <c r="BD35" s="210">
        <f t="shared" si="46"/>
        <v>0</v>
      </c>
      <c r="BE35" s="200">
        <f t="shared" si="11"/>
        <v>0</v>
      </c>
      <c r="BF35" s="200">
        <f t="shared" si="12"/>
        <v>0</v>
      </c>
      <c r="BG35" s="200">
        <f t="shared" si="13"/>
        <v>0</v>
      </c>
      <c r="BH35" s="211">
        <f t="shared" si="14"/>
        <v>0</v>
      </c>
      <c r="BI35" s="210" t="str">
        <f t="shared" si="15"/>
        <v xml:space="preserve"> </v>
      </c>
      <c r="BJ35" s="200" t="str">
        <f t="shared" si="16"/>
        <v xml:space="preserve"> </v>
      </c>
      <c r="BK35" s="200" t="str">
        <f t="shared" si="17"/>
        <v xml:space="preserve"> </v>
      </c>
      <c r="BL35" s="200"/>
      <c r="BM35" s="213">
        <f t="shared" si="47"/>
        <v>0</v>
      </c>
      <c r="BO35" s="195" t="str">
        <f t="shared" si="18"/>
        <v/>
      </c>
      <c r="BP35" s="195" t="str">
        <f t="shared" si="19"/>
        <v/>
      </c>
      <c r="BQ35" s="195" t="str">
        <f t="shared" si="20"/>
        <v/>
      </c>
      <c r="BR35" s="215">
        <f t="shared" si="48"/>
        <v>0</v>
      </c>
      <c r="BS35" s="195" t="str">
        <f t="shared" si="49"/>
        <v/>
      </c>
      <c r="BU35" s="301" t="str">
        <f t="shared" si="50"/>
        <v xml:space="preserve"> </v>
      </c>
      <c r="BV35" s="301" t="str">
        <f t="shared" si="50"/>
        <v xml:space="preserve"> </v>
      </c>
      <c r="BW35" s="301" t="str">
        <f t="shared" si="50"/>
        <v xml:space="preserve"> </v>
      </c>
      <c r="BX35" s="242">
        <f t="shared" si="51"/>
        <v>0</v>
      </c>
      <c r="BY35" s="301" t="b">
        <f t="shared" si="52"/>
        <v>0</v>
      </c>
      <c r="BZ35" s="301" t="b">
        <f t="shared" si="53"/>
        <v>0</v>
      </c>
      <c r="CA35" s="301" t="b">
        <f t="shared" si="54"/>
        <v>0</v>
      </c>
    </row>
    <row r="36" spans="1:79">
      <c r="A36" s="36" t="s">
        <v>127</v>
      </c>
      <c r="B36" s="38"/>
      <c r="C36" s="149"/>
      <c r="D36" s="149"/>
      <c r="E36" s="223"/>
      <c r="F36" s="223"/>
      <c r="G36" s="224"/>
      <c r="H36" s="225"/>
      <c r="I36" s="306" t="str">
        <f t="shared" si="0"/>
        <v/>
      </c>
      <c r="J36" s="306" t="str">
        <f t="shared" si="1"/>
        <v/>
      </c>
      <c r="K36" s="306" t="str">
        <f t="shared" si="2"/>
        <v/>
      </c>
      <c r="L36" s="226"/>
      <c r="M36" s="227"/>
      <c r="N36" s="227"/>
      <c r="O36" s="19">
        <f t="shared" si="3"/>
        <v>0</v>
      </c>
      <c r="P36" s="14">
        <f t="shared" si="4"/>
        <v>0</v>
      </c>
      <c r="Q36" s="15">
        <f t="shared" si="21"/>
        <v>0</v>
      </c>
      <c r="R36" s="15">
        <f t="shared" si="22"/>
        <v>0</v>
      </c>
      <c r="S36" s="15">
        <f t="shared" si="23"/>
        <v>0</v>
      </c>
      <c r="T36" s="15">
        <f t="shared" si="5"/>
        <v>0</v>
      </c>
      <c r="U36" s="142">
        <f t="shared" si="24"/>
        <v>0</v>
      </c>
      <c r="V36" s="15">
        <f t="shared" si="6"/>
        <v>0</v>
      </c>
      <c r="W36" s="142">
        <f t="shared" si="25"/>
        <v>0</v>
      </c>
      <c r="X36" s="15">
        <f t="shared" si="26"/>
        <v>0</v>
      </c>
      <c r="Y36" s="15">
        <f t="shared" si="27"/>
        <v>0</v>
      </c>
      <c r="Z36" s="16">
        <f t="shared" si="28"/>
        <v>0</v>
      </c>
      <c r="AA36" s="17">
        <f t="shared" si="29"/>
        <v>0</v>
      </c>
      <c r="AD36" s="159">
        <f t="shared" si="7"/>
        <v>0</v>
      </c>
      <c r="AE36" s="159">
        <f t="shared" si="8"/>
        <v>0</v>
      </c>
      <c r="AG36" s="157">
        <f t="shared" si="30"/>
        <v>0</v>
      </c>
      <c r="AI36" s="159">
        <f t="shared" si="9"/>
        <v>0</v>
      </c>
      <c r="AJ36" s="159">
        <f t="shared" si="10"/>
        <v>0</v>
      </c>
      <c r="AK36" s="231">
        <f t="shared" si="31"/>
        <v>0</v>
      </c>
      <c r="AL36" s="231">
        <f t="shared" si="32"/>
        <v>0</v>
      </c>
      <c r="AM36" s="231">
        <f t="shared" si="33"/>
        <v>0</v>
      </c>
      <c r="AN36" s="194">
        <f t="shared" si="34"/>
        <v>0</v>
      </c>
      <c r="AO36" s="405">
        <f t="shared" si="35"/>
        <v>0</v>
      </c>
      <c r="AP36" s="406">
        <f t="shared" si="36"/>
        <v>0</v>
      </c>
      <c r="AQ36" s="407"/>
      <c r="AR36" s="411">
        <f t="shared" si="37"/>
        <v>0</v>
      </c>
      <c r="AS36" s="408">
        <f t="shared" si="38"/>
        <v>0</v>
      </c>
      <c r="AT36" s="409"/>
      <c r="AU36" s="414">
        <f t="shared" si="39"/>
        <v>0</v>
      </c>
      <c r="AV36" s="406">
        <f t="shared" si="40"/>
        <v>0</v>
      </c>
      <c r="AW36" s="411"/>
      <c r="AX36" s="411">
        <f t="shared" si="41"/>
        <v>0</v>
      </c>
      <c r="AY36" s="412">
        <f t="shared" si="42"/>
        <v>0</v>
      </c>
      <c r="AZ36" s="413"/>
      <c r="BA36" s="411">
        <f t="shared" si="43"/>
        <v>0</v>
      </c>
      <c r="BB36" s="406">
        <f t="shared" si="44"/>
        <v>0</v>
      </c>
      <c r="BC36" s="303" t="str">
        <f t="shared" si="45"/>
        <v xml:space="preserve"> </v>
      </c>
      <c r="BD36" s="210">
        <f t="shared" si="46"/>
        <v>0</v>
      </c>
      <c r="BE36" s="200">
        <f t="shared" si="11"/>
        <v>0</v>
      </c>
      <c r="BF36" s="200">
        <f t="shared" si="12"/>
        <v>0</v>
      </c>
      <c r="BG36" s="200">
        <f t="shared" si="13"/>
        <v>0</v>
      </c>
      <c r="BH36" s="211">
        <f t="shared" si="14"/>
        <v>0</v>
      </c>
      <c r="BI36" s="210" t="str">
        <f t="shared" si="15"/>
        <v xml:space="preserve"> </v>
      </c>
      <c r="BJ36" s="200" t="str">
        <f t="shared" si="16"/>
        <v xml:space="preserve"> </v>
      </c>
      <c r="BK36" s="200" t="str">
        <f t="shared" si="17"/>
        <v xml:space="preserve"> </v>
      </c>
      <c r="BL36" s="200"/>
      <c r="BM36" s="213">
        <f t="shared" si="47"/>
        <v>0</v>
      </c>
      <c r="BO36" s="195" t="str">
        <f t="shared" si="18"/>
        <v/>
      </c>
      <c r="BP36" s="195" t="str">
        <f t="shared" si="19"/>
        <v/>
      </c>
      <c r="BQ36" s="195" t="str">
        <f t="shared" si="20"/>
        <v/>
      </c>
      <c r="BR36" s="215">
        <f t="shared" si="48"/>
        <v>0</v>
      </c>
      <c r="BS36" s="195" t="str">
        <f t="shared" si="49"/>
        <v/>
      </c>
      <c r="BU36" s="301" t="str">
        <f t="shared" si="50"/>
        <v xml:space="preserve"> </v>
      </c>
      <c r="BV36" s="301" t="str">
        <f t="shared" si="50"/>
        <v xml:space="preserve"> </v>
      </c>
      <c r="BW36" s="301" t="str">
        <f t="shared" si="50"/>
        <v xml:space="preserve"> </v>
      </c>
      <c r="BX36" s="242">
        <f t="shared" si="51"/>
        <v>0</v>
      </c>
      <c r="BY36" s="301" t="b">
        <f t="shared" si="52"/>
        <v>0</v>
      </c>
      <c r="BZ36" s="301" t="b">
        <f t="shared" si="53"/>
        <v>0</v>
      </c>
      <c r="CA36" s="301" t="b">
        <f t="shared" si="54"/>
        <v>0</v>
      </c>
    </row>
    <row r="37" spans="1:79">
      <c r="A37" s="35" t="s">
        <v>128</v>
      </c>
      <c r="B37" s="39"/>
      <c r="C37" s="150"/>
      <c r="D37" s="150"/>
      <c r="E37" s="228"/>
      <c r="F37" s="228"/>
      <c r="G37" s="219"/>
      <c r="H37" s="220"/>
      <c r="I37" s="305" t="str">
        <f t="shared" si="0"/>
        <v/>
      </c>
      <c r="J37" s="305" t="str">
        <f t="shared" si="1"/>
        <v/>
      </c>
      <c r="K37" s="305" t="str">
        <f t="shared" si="2"/>
        <v/>
      </c>
      <c r="L37" s="221"/>
      <c r="M37" s="222"/>
      <c r="N37" s="222"/>
      <c r="O37" s="19">
        <f t="shared" si="3"/>
        <v>0</v>
      </c>
      <c r="P37" s="14">
        <f t="shared" si="4"/>
        <v>0</v>
      </c>
      <c r="Q37" s="15">
        <f t="shared" si="21"/>
        <v>0</v>
      </c>
      <c r="R37" s="15">
        <f t="shared" si="22"/>
        <v>0</v>
      </c>
      <c r="S37" s="15">
        <f t="shared" si="23"/>
        <v>0</v>
      </c>
      <c r="T37" s="15">
        <f t="shared" si="5"/>
        <v>0</v>
      </c>
      <c r="U37" s="142">
        <f t="shared" si="24"/>
        <v>0</v>
      </c>
      <c r="V37" s="15">
        <f t="shared" si="6"/>
        <v>0</v>
      </c>
      <c r="W37" s="142">
        <f t="shared" si="25"/>
        <v>0</v>
      </c>
      <c r="X37" s="15">
        <f t="shared" si="26"/>
        <v>0</v>
      </c>
      <c r="Y37" s="15">
        <f t="shared" si="27"/>
        <v>0</v>
      </c>
      <c r="Z37" s="16">
        <f t="shared" si="28"/>
        <v>0</v>
      </c>
      <c r="AA37" s="17">
        <f t="shared" si="29"/>
        <v>0</v>
      </c>
      <c r="AD37" s="159">
        <f t="shared" si="7"/>
        <v>0</v>
      </c>
      <c r="AE37" s="159">
        <f t="shared" si="8"/>
        <v>0</v>
      </c>
      <c r="AG37" s="157">
        <f t="shared" si="30"/>
        <v>0</v>
      </c>
      <c r="AI37" s="159">
        <f t="shared" si="9"/>
        <v>0</v>
      </c>
      <c r="AJ37" s="159">
        <f t="shared" si="10"/>
        <v>0</v>
      </c>
      <c r="AK37" s="231">
        <f t="shared" si="31"/>
        <v>0</v>
      </c>
      <c r="AL37" s="231">
        <f t="shared" si="32"/>
        <v>0</v>
      </c>
      <c r="AM37" s="231">
        <f t="shared" si="33"/>
        <v>0</v>
      </c>
      <c r="AN37" s="194">
        <f t="shared" si="34"/>
        <v>0</v>
      </c>
      <c r="AO37" s="405">
        <f t="shared" si="35"/>
        <v>0</v>
      </c>
      <c r="AP37" s="406">
        <f t="shared" si="36"/>
        <v>0</v>
      </c>
      <c r="AQ37" s="407"/>
      <c r="AR37" s="411">
        <f t="shared" si="37"/>
        <v>0</v>
      </c>
      <c r="AS37" s="408">
        <f t="shared" si="38"/>
        <v>0</v>
      </c>
      <c r="AT37" s="409"/>
      <c r="AU37" s="414">
        <f t="shared" si="39"/>
        <v>0</v>
      </c>
      <c r="AV37" s="406">
        <f t="shared" si="40"/>
        <v>0</v>
      </c>
      <c r="AW37" s="411"/>
      <c r="AX37" s="411">
        <f t="shared" si="41"/>
        <v>0</v>
      </c>
      <c r="AY37" s="412">
        <f t="shared" si="42"/>
        <v>0</v>
      </c>
      <c r="AZ37" s="413"/>
      <c r="BA37" s="411">
        <f t="shared" si="43"/>
        <v>0</v>
      </c>
      <c r="BB37" s="406">
        <f t="shared" si="44"/>
        <v>0</v>
      </c>
      <c r="BC37" s="303" t="str">
        <f t="shared" si="45"/>
        <v xml:space="preserve"> </v>
      </c>
      <c r="BD37" s="210">
        <f t="shared" si="46"/>
        <v>0</v>
      </c>
      <c r="BE37" s="200">
        <f t="shared" si="11"/>
        <v>0</v>
      </c>
      <c r="BF37" s="200">
        <f t="shared" si="12"/>
        <v>0</v>
      </c>
      <c r="BG37" s="200">
        <f t="shared" si="13"/>
        <v>0</v>
      </c>
      <c r="BH37" s="211">
        <f t="shared" si="14"/>
        <v>0</v>
      </c>
      <c r="BI37" s="210" t="str">
        <f t="shared" si="15"/>
        <v xml:space="preserve"> </v>
      </c>
      <c r="BJ37" s="200" t="str">
        <f t="shared" si="16"/>
        <v xml:space="preserve"> </v>
      </c>
      <c r="BK37" s="200" t="str">
        <f t="shared" si="17"/>
        <v xml:space="preserve"> </v>
      </c>
      <c r="BL37" s="200"/>
      <c r="BM37" s="213">
        <f t="shared" si="47"/>
        <v>0</v>
      </c>
      <c r="BO37" s="195" t="str">
        <f t="shared" si="18"/>
        <v/>
      </c>
      <c r="BP37" s="195" t="str">
        <f t="shared" si="19"/>
        <v/>
      </c>
      <c r="BQ37" s="195" t="str">
        <f t="shared" si="20"/>
        <v/>
      </c>
      <c r="BR37" s="215">
        <f t="shared" si="48"/>
        <v>0</v>
      </c>
      <c r="BS37" s="195" t="str">
        <f t="shared" si="49"/>
        <v/>
      </c>
      <c r="BU37" s="301" t="str">
        <f t="shared" si="50"/>
        <v xml:space="preserve"> </v>
      </c>
      <c r="BV37" s="301" t="str">
        <f t="shared" si="50"/>
        <v xml:space="preserve"> </v>
      </c>
      <c r="BW37" s="301" t="str">
        <f t="shared" si="50"/>
        <v xml:space="preserve"> </v>
      </c>
      <c r="BX37" s="242">
        <f t="shared" si="51"/>
        <v>0</v>
      </c>
      <c r="BY37" s="301" t="b">
        <f t="shared" si="52"/>
        <v>0</v>
      </c>
      <c r="BZ37" s="301" t="b">
        <f t="shared" si="53"/>
        <v>0</v>
      </c>
      <c r="CA37" s="301" t="b">
        <f t="shared" si="54"/>
        <v>0</v>
      </c>
    </row>
    <row r="38" spans="1:79">
      <c r="A38" s="36" t="s">
        <v>129</v>
      </c>
      <c r="B38" s="38"/>
      <c r="C38" s="149"/>
      <c r="D38" s="149"/>
      <c r="E38" s="223"/>
      <c r="F38" s="223"/>
      <c r="G38" s="224"/>
      <c r="H38" s="225"/>
      <c r="I38" s="306" t="str">
        <f t="shared" si="0"/>
        <v/>
      </c>
      <c r="J38" s="306" t="str">
        <f t="shared" si="1"/>
        <v/>
      </c>
      <c r="K38" s="306" t="str">
        <f t="shared" si="2"/>
        <v/>
      </c>
      <c r="L38" s="226"/>
      <c r="M38" s="227"/>
      <c r="N38" s="227"/>
      <c r="O38" s="19">
        <f t="shared" si="3"/>
        <v>0</v>
      </c>
      <c r="P38" s="14">
        <f t="shared" si="4"/>
        <v>0</v>
      </c>
      <c r="Q38" s="15">
        <f t="shared" si="21"/>
        <v>0</v>
      </c>
      <c r="R38" s="15">
        <f t="shared" si="22"/>
        <v>0</v>
      </c>
      <c r="S38" s="15">
        <f t="shared" si="23"/>
        <v>0</v>
      </c>
      <c r="T38" s="15">
        <f t="shared" si="5"/>
        <v>0</v>
      </c>
      <c r="U38" s="142">
        <f t="shared" si="24"/>
        <v>0</v>
      </c>
      <c r="V38" s="15">
        <f t="shared" si="6"/>
        <v>0</v>
      </c>
      <c r="W38" s="142">
        <f t="shared" si="25"/>
        <v>0</v>
      </c>
      <c r="X38" s="15">
        <f t="shared" si="26"/>
        <v>0</v>
      </c>
      <c r="Y38" s="15">
        <f t="shared" si="27"/>
        <v>0</v>
      </c>
      <c r="Z38" s="16">
        <f t="shared" si="28"/>
        <v>0</v>
      </c>
      <c r="AA38" s="17">
        <f t="shared" si="29"/>
        <v>0</v>
      </c>
      <c r="AD38" s="159">
        <f t="shared" si="7"/>
        <v>0</v>
      </c>
      <c r="AE38" s="159">
        <f t="shared" si="8"/>
        <v>0</v>
      </c>
      <c r="AG38" s="157">
        <f t="shared" si="30"/>
        <v>0</v>
      </c>
      <c r="AI38" s="159">
        <f t="shared" si="9"/>
        <v>0</v>
      </c>
      <c r="AJ38" s="159">
        <f t="shared" si="10"/>
        <v>0</v>
      </c>
      <c r="AK38" s="231">
        <f t="shared" si="31"/>
        <v>0</v>
      </c>
      <c r="AL38" s="231">
        <f t="shared" si="32"/>
        <v>0</v>
      </c>
      <c r="AM38" s="231">
        <f t="shared" si="33"/>
        <v>0</v>
      </c>
      <c r="AN38" s="194">
        <f t="shared" si="34"/>
        <v>0</v>
      </c>
      <c r="AO38" s="405">
        <f t="shared" si="35"/>
        <v>0</v>
      </c>
      <c r="AP38" s="406">
        <f t="shared" si="36"/>
        <v>0</v>
      </c>
      <c r="AQ38" s="407"/>
      <c r="AR38" s="411">
        <f t="shared" si="37"/>
        <v>0</v>
      </c>
      <c r="AS38" s="408">
        <f t="shared" si="38"/>
        <v>0</v>
      </c>
      <c r="AT38" s="409"/>
      <c r="AU38" s="414">
        <f t="shared" si="39"/>
        <v>0</v>
      </c>
      <c r="AV38" s="406">
        <f t="shared" si="40"/>
        <v>0</v>
      </c>
      <c r="AW38" s="411"/>
      <c r="AX38" s="411">
        <f t="shared" si="41"/>
        <v>0</v>
      </c>
      <c r="AY38" s="412">
        <f t="shared" si="42"/>
        <v>0</v>
      </c>
      <c r="AZ38" s="413"/>
      <c r="BA38" s="411">
        <f t="shared" si="43"/>
        <v>0</v>
      </c>
      <c r="BB38" s="406">
        <f t="shared" si="44"/>
        <v>0</v>
      </c>
      <c r="BC38" s="303" t="str">
        <f t="shared" si="45"/>
        <v xml:space="preserve"> </v>
      </c>
      <c r="BD38" s="210">
        <f t="shared" si="46"/>
        <v>0</v>
      </c>
      <c r="BE38" s="200">
        <f t="shared" si="11"/>
        <v>0</v>
      </c>
      <c r="BF38" s="200">
        <f t="shared" si="12"/>
        <v>0</v>
      </c>
      <c r="BG38" s="200">
        <f t="shared" si="13"/>
        <v>0</v>
      </c>
      <c r="BH38" s="211">
        <f t="shared" si="14"/>
        <v>0</v>
      </c>
      <c r="BI38" s="210" t="str">
        <f t="shared" si="15"/>
        <v xml:space="preserve"> </v>
      </c>
      <c r="BJ38" s="200" t="str">
        <f t="shared" si="16"/>
        <v xml:space="preserve"> </v>
      </c>
      <c r="BK38" s="200" t="str">
        <f t="shared" si="17"/>
        <v xml:space="preserve"> </v>
      </c>
      <c r="BL38" s="200"/>
      <c r="BM38" s="213">
        <f t="shared" si="47"/>
        <v>0</v>
      </c>
      <c r="BO38" s="195" t="str">
        <f t="shared" si="18"/>
        <v/>
      </c>
      <c r="BP38" s="195" t="str">
        <f t="shared" si="19"/>
        <v/>
      </c>
      <c r="BQ38" s="195" t="str">
        <f t="shared" si="20"/>
        <v/>
      </c>
      <c r="BR38" s="215">
        <f t="shared" si="48"/>
        <v>0</v>
      </c>
      <c r="BS38" s="195" t="str">
        <f t="shared" si="49"/>
        <v/>
      </c>
      <c r="BU38" s="301" t="str">
        <f t="shared" si="50"/>
        <v xml:space="preserve"> </v>
      </c>
      <c r="BV38" s="301" t="str">
        <f t="shared" si="50"/>
        <v xml:space="preserve"> </v>
      </c>
      <c r="BW38" s="301" t="str">
        <f t="shared" si="50"/>
        <v xml:space="preserve"> </v>
      </c>
      <c r="BX38" s="242">
        <f t="shared" si="51"/>
        <v>0</v>
      </c>
      <c r="BY38" s="301" t="b">
        <f t="shared" si="52"/>
        <v>0</v>
      </c>
      <c r="BZ38" s="301" t="b">
        <f t="shared" si="53"/>
        <v>0</v>
      </c>
      <c r="CA38" s="301" t="b">
        <f t="shared" si="54"/>
        <v>0</v>
      </c>
    </row>
    <row r="39" spans="1:79">
      <c r="A39" s="35" t="s">
        <v>130</v>
      </c>
      <c r="B39" s="39"/>
      <c r="C39" s="150"/>
      <c r="D39" s="150"/>
      <c r="E39" s="228"/>
      <c r="F39" s="228"/>
      <c r="G39" s="219"/>
      <c r="H39" s="220"/>
      <c r="I39" s="305" t="str">
        <f t="shared" si="0"/>
        <v/>
      </c>
      <c r="J39" s="305" t="str">
        <f t="shared" si="1"/>
        <v/>
      </c>
      <c r="K39" s="305" t="str">
        <f t="shared" si="2"/>
        <v/>
      </c>
      <c r="L39" s="221"/>
      <c r="M39" s="222"/>
      <c r="N39" s="222"/>
      <c r="O39" s="19">
        <f t="shared" si="3"/>
        <v>0</v>
      </c>
      <c r="P39" s="14">
        <f t="shared" si="4"/>
        <v>0</v>
      </c>
      <c r="Q39" s="15">
        <f t="shared" si="21"/>
        <v>0</v>
      </c>
      <c r="R39" s="15">
        <f t="shared" si="22"/>
        <v>0</v>
      </c>
      <c r="S39" s="15">
        <f t="shared" si="23"/>
        <v>0</v>
      </c>
      <c r="T39" s="15">
        <f t="shared" si="5"/>
        <v>0</v>
      </c>
      <c r="U39" s="142">
        <f t="shared" si="24"/>
        <v>0</v>
      </c>
      <c r="V39" s="15">
        <f t="shared" si="6"/>
        <v>0</v>
      </c>
      <c r="W39" s="142">
        <f t="shared" si="25"/>
        <v>0</v>
      </c>
      <c r="X39" s="15">
        <f t="shared" si="26"/>
        <v>0</v>
      </c>
      <c r="Y39" s="15">
        <f t="shared" si="27"/>
        <v>0</v>
      </c>
      <c r="Z39" s="16">
        <f t="shared" si="28"/>
        <v>0</v>
      </c>
      <c r="AA39" s="17">
        <f t="shared" si="29"/>
        <v>0</v>
      </c>
      <c r="AD39" s="159">
        <f t="shared" si="7"/>
        <v>0</v>
      </c>
      <c r="AE39" s="159">
        <f t="shared" si="8"/>
        <v>0</v>
      </c>
      <c r="AG39" s="157">
        <f t="shared" si="30"/>
        <v>0</v>
      </c>
      <c r="AI39" s="159">
        <f t="shared" si="9"/>
        <v>0</v>
      </c>
      <c r="AJ39" s="159">
        <f t="shared" si="10"/>
        <v>0</v>
      </c>
      <c r="AK39" s="231">
        <f t="shared" si="31"/>
        <v>0</v>
      </c>
      <c r="AL39" s="231">
        <f t="shared" si="32"/>
        <v>0</v>
      </c>
      <c r="AM39" s="231">
        <f t="shared" si="33"/>
        <v>0</v>
      </c>
      <c r="AN39" s="194">
        <f t="shared" si="34"/>
        <v>0</v>
      </c>
      <c r="AO39" s="405">
        <f t="shared" si="35"/>
        <v>0</v>
      </c>
      <c r="AP39" s="406">
        <f t="shared" si="36"/>
        <v>0</v>
      </c>
      <c r="AQ39" s="407"/>
      <c r="AR39" s="411">
        <f t="shared" si="37"/>
        <v>0</v>
      </c>
      <c r="AS39" s="408">
        <f t="shared" si="38"/>
        <v>0</v>
      </c>
      <c r="AT39" s="409"/>
      <c r="AU39" s="414">
        <f t="shared" si="39"/>
        <v>0</v>
      </c>
      <c r="AV39" s="406">
        <f t="shared" si="40"/>
        <v>0</v>
      </c>
      <c r="AW39" s="411"/>
      <c r="AX39" s="411">
        <f t="shared" si="41"/>
        <v>0</v>
      </c>
      <c r="AY39" s="412">
        <f t="shared" si="42"/>
        <v>0</v>
      </c>
      <c r="AZ39" s="413"/>
      <c r="BA39" s="411">
        <f t="shared" si="43"/>
        <v>0</v>
      </c>
      <c r="BB39" s="406">
        <f t="shared" si="44"/>
        <v>0</v>
      </c>
      <c r="BC39" s="303" t="str">
        <f t="shared" si="45"/>
        <v xml:space="preserve"> </v>
      </c>
      <c r="BD39" s="210">
        <f t="shared" si="46"/>
        <v>0</v>
      </c>
      <c r="BE39" s="200">
        <f t="shared" si="11"/>
        <v>0</v>
      </c>
      <c r="BF39" s="200">
        <f t="shared" si="12"/>
        <v>0</v>
      </c>
      <c r="BG39" s="200">
        <f t="shared" si="13"/>
        <v>0</v>
      </c>
      <c r="BH39" s="211">
        <f t="shared" si="14"/>
        <v>0</v>
      </c>
      <c r="BI39" s="210" t="str">
        <f t="shared" si="15"/>
        <v xml:space="preserve"> </v>
      </c>
      <c r="BJ39" s="200" t="str">
        <f t="shared" si="16"/>
        <v xml:space="preserve"> </v>
      </c>
      <c r="BK39" s="200" t="str">
        <f t="shared" si="17"/>
        <v xml:space="preserve"> </v>
      </c>
      <c r="BL39" s="200"/>
      <c r="BM39" s="213">
        <f t="shared" si="47"/>
        <v>0</v>
      </c>
      <c r="BO39" s="195" t="str">
        <f t="shared" si="18"/>
        <v/>
      </c>
      <c r="BP39" s="195" t="str">
        <f t="shared" si="19"/>
        <v/>
      </c>
      <c r="BQ39" s="195" t="str">
        <f t="shared" si="20"/>
        <v/>
      </c>
      <c r="BR39" s="215">
        <f t="shared" si="48"/>
        <v>0</v>
      </c>
      <c r="BS39" s="195" t="str">
        <f t="shared" si="49"/>
        <v/>
      </c>
      <c r="BU39" s="301" t="str">
        <f t="shared" si="50"/>
        <v xml:space="preserve"> </v>
      </c>
      <c r="BV39" s="301" t="str">
        <f t="shared" si="50"/>
        <v xml:space="preserve"> </v>
      </c>
      <c r="BW39" s="301" t="str">
        <f t="shared" si="50"/>
        <v xml:space="preserve"> </v>
      </c>
      <c r="BX39" s="242">
        <f t="shared" si="51"/>
        <v>0</v>
      </c>
      <c r="BY39" s="301" t="b">
        <f t="shared" si="52"/>
        <v>0</v>
      </c>
      <c r="BZ39" s="301" t="b">
        <f t="shared" si="53"/>
        <v>0</v>
      </c>
      <c r="CA39" s="301" t="b">
        <f t="shared" si="54"/>
        <v>0</v>
      </c>
    </row>
    <row r="40" spans="1:79">
      <c r="A40" s="36" t="s">
        <v>131</v>
      </c>
      <c r="B40" s="38"/>
      <c r="C40" s="149"/>
      <c r="D40" s="149"/>
      <c r="E40" s="223"/>
      <c r="F40" s="223"/>
      <c r="G40" s="224"/>
      <c r="H40" s="225"/>
      <c r="I40" s="306" t="str">
        <f t="shared" si="0"/>
        <v/>
      </c>
      <c r="J40" s="306" t="str">
        <f t="shared" si="1"/>
        <v/>
      </c>
      <c r="K40" s="306" t="str">
        <f t="shared" si="2"/>
        <v/>
      </c>
      <c r="L40" s="226"/>
      <c r="M40" s="227"/>
      <c r="N40" s="227"/>
      <c r="O40" s="19">
        <f t="shared" si="3"/>
        <v>0</v>
      </c>
      <c r="P40" s="14">
        <f t="shared" si="4"/>
        <v>0</v>
      </c>
      <c r="Q40" s="15">
        <f t="shared" si="21"/>
        <v>0</v>
      </c>
      <c r="R40" s="15">
        <f t="shared" si="22"/>
        <v>0</v>
      </c>
      <c r="S40" s="15">
        <f t="shared" si="23"/>
        <v>0</v>
      </c>
      <c r="T40" s="15">
        <f t="shared" si="5"/>
        <v>0</v>
      </c>
      <c r="U40" s="142">
        <f t="shared" si="24"/>
        <v>0</v>
      </c>
      <c r="V40" s="15">
        <f t="shared" si="6"/>
        <v>0</v>
      </c>
      <c r="W40" s="142">
        <f t="shared" si="25"/>
        <v>0</v>
      </c>
      <c r="X40" s="15">
        <f t="shared" si="26"/>
        <v>0</v>
      </c>
      <c r="Y40" s="15">
        <f t="shared" si="27"/>
        <v>0</v>
      </c>
      <c r="Z40" s="16">
        <f t="shared" si="28"/>
        <v>0</v>
      </c>
      <c r="AA40" s="17">
        <f t="shared" si="29"/>
        <v>0</v>
      </c>
      <c r="AD40" s="159">
        <f t="shared" si="7"/>
        <v>0</v>
      </c>
      <c r="AE40" s="159">
        <f t="shared" si="8"/>
        <v>0</v>
      </c>
      <c r="AG40" s="157">
        <f t="shared" si="30"/>
        <v>0</v>
      </c>
      <c r="AI40" s="159">
        <f t="shared" si="9"/>
        <v>0</v>
      </c>
      <c r="AJ40" s="159">
        <f t="shared" si="10"/>
        <v>0</v>
      </c>
      <c r="AK40" s="231">
        <f t="shared" si="31"/>
        <v>0</v>
      </c>
      <c r="AL40" s="231">
        <f t="shared" si="32"/>
        <v>0</v>
      </c>
      <c r="AM40" s="231">
        <f t="shared" si="33"/>
        <v>0</v>
      </c>
      <c r="AN40" s="194">
        <f t="shared" si="34"/>
        <v>0</v>
      </c>
      <c r="AO40" s="405">
        <f t="shared" si="35"/>
        <v>0</v>
      </c>
      <c r="AP40" s="406">
        <f t="shared" si="36"/>
        <v>0</v>
      </c>
      <c r="AQ40" s="407"/>
      <c r="AR40" s="411">
        <f t="shared" si="37"/>
        <v>0</v>
      </c>
      <c r="AS40" s="408">
        <f t="shared" si="38"/>
        <v>0</v>
      </c>
      <c r="AT40" s="409"/>
      <c r="AU40" s="414">
        <f t="shared" si="39"/>
        <v>0</v>
      </c>
      <c r="AV40" s="406">
        <f t="shared" si="40"/>
        <v>0</v>
      </c>
      <c r="AW40" s="411"/>
      <c r="AX40" s="411">
        <f t="shared" si="41"/>
        <v>0</v>
      </c>
      <c r="AY40" s="412">
        <f t="shared" si="42"/>
        <v>0</v>
      </c>
      <c r="AZ40" s="413"/>
      <c r="BA40" s="411">
        <f t="shared" si="43"/>
        <v>0</v>
      </c>
      <c r="BB40" s="406">
        <f t="shared" si="44"/>
        <v>0</v>
      </c>
      <c r="BC40" s="303" t="str">
        <f t="shared" si="45"/>
        <v xml:space="preserve"> </v>
      </c>
      <c r="BD40" s="210">
        <f t="shared" si="46"/>
        <v>0</v>
      </c>
      <c r="BE40" s="200">
        <f t="shared" si="11"/>
        <v>0</v>
      </c>
      <c r="BF40" s="200">
        <f t="shared" si="12"/>
        <v>0</v>
      </c>
      <c r="BG40" s="200">
        <f t="shared" si="13"/>
        <v>0</v>
      </c>
      <c r="BH40" s="211">
        <f t="shared" si="14"/>
        <v>0</v>
      </c>
      <c r="BI40" s="210" t="str">
        <f t="shared" si="15"/>
        <v xml:space="preserve"> </v>
      </c>
      <c r="BJ40" s="200" t="str">
        <f t="shared" si="16"/>
        <v xml:space="preserve"> </v>
      </c>
      <c r="BK40" s="200" t="str">
        <f t="shared" si="17"/>
        <v xml:space="preserve"> </v>
      </c>
      <c r="BL40" s="200"/>
      <c r="BM40" s="213">
        <f t="shared" si="47"/>
        <v>0</v>
      </c>
      <c r="BO40" s="195" t="str">
        <f t="shared" si="18"/>
        <v/>
      </c>
      <c r="BP40" s="195" t="str">
        <f t="shared" si="19"/>
        <v/>
      </c>
      <c r="BQ40" s="195" t="str">
        <f t="shared" si="20"/>
        <v/>
      </c>
      <c r="BR40" s="215">
        <f t="shared" si="48"/>
        <v>0</v>
      </c>
      <c r="BS40" s="195" t="str">
        <f t="shared" si="49"/>
        <v/>
      </c>
      <c r="BU40" s="301" t="str">
        <f t="shared" si="50"/>
        <v xml:space="preserve"> </v>
      </c>
      <c r="BV40" s="301" t="str">
        <f t="shared" si="50"/>
        <v xml:space="preserve"> </v>
      </c>
      <c r="BW40" s="301" t="str">
        <f t="shared" si="50"/>
        <v xml:space="preserve"> </v>
      </c>
      <c r="BX40" s="242">
        <f t="shared" si="51"/>
        <v>0</v>
      </c>
      <c r="BY40" s="301" t="b">
        <f t="shared" si="52"/>
        <v>0</v>
      </c>
      <c r="BZ40" s="301" t="b">
        <f t="shared" si="53"/>
        <v>0</v>
      </c>
      <c r="CA40" s="301" t="b">
        <f t="shared" si="54"/>
        <v>0</v>
      </c>
    </row>
    <row r="41" spans="1:79">
      <c r="A41" s="35" t="s">
        <v>132</v>
      </c>
      <c r="B41" s="39"/>
      <c r="C41" s="150"/>
      <c r="D41" s="150"/>
      <c r="E41" s="228"/>
      <c r="F41" s="228"/>
      <c r="G41" s="219"/>
      <c r="H41" s="220"/>
      <c r="I41" s="305" t="str">
        <f t="shared" si="0"/>
        <v/>
      </c>
      <c r="J41" s="305" t="str">
        <f t="shared" si="1"/>
        <v/>
      </c>
      <c r="K41" s="305" t="str">
        <f t="shared" si="2"/>
        <v/>
      </c>
      <c r="L41" s="221"/>
      <c r="M41" s="222"/>
      <c r="N41" s="222"/>
      <c r="O41" s="19">
        <f t="shared" si="3"/>
        <v>0</v>
      </c>
      <c r="P41" s="14">
        <f t="shared" si="4"/>
        <v>0</v>
      </c>
      <c r="Q41" s="15">
        <f t="shared" si="21"/>
        <v>0</v>
      </c>
      <c r="R41" s="15">
        <f t="shared" si="22"/>
        <v>0</v>
      </c>
      <c r="S41" s="15">
        <f t="shared" si="23"/>
        <v>0</v>
      </c>
      <c r="T41" s="15">
        <f t="shared" si="5"/>
        <v>0</v>
      </c>
      <c r="U41" s="142">
        <f t="shared" si="24"/>
        <v>0</v>
      </c>
      <c r="V41" s="15">
        <f t="shared" si="6"/>
        <v>0</v>
      </c>
      <c r="W41" s="142">
        <f t="shared" si="25"/>
        <v>0</v>
      </c>
      <c r="X41" s="15">
        <f t="shared" si="26"/>
        <v>0</v>
      </c>
      <c r="Y41" s="15">
        <f t="shared" si="27"/>
        <v>0</v>
      </c>
      <c r="Z41" s="16">
        <f t="shared" si="28"/>
        <v>0</v>
      </c>
      <c r="AA41" s="17">
        <f t="shared" si="29"/>
        <v>0</v>
      </c>
      <c r="AD41" s="159">
        <f t="shared" si="7"/>
        <v>0</v>
      </c>
      <c r="AE41" s="159">
        <f t="shared" si="8"/>
        <v>0</v>
      </c>
      <c r="AG41" s="157">
        <f t="shared" si="30"/>
        <v>0</v>
      </c>
      <c r="AI41" s="159">
        <f t="shared" si="9"/>
        <v>0</v>
      </c>
      <c r="AJ41" s="159">
        <f t="shared" si="10"/>
        <v>0</v>
      </c>
      <c r="AK41" s="231">
        <f t="shared" si="31"/>
        <v>0</v>
      </c>
      <c r="AL41" s="231">
        <f t="shared" si="32"/>
        <v>0</v>
      </c>
      <c r="AM41" s="231">
        <f t="shared" si="33"/>
        <v>0</v>
      </c>
      <c r="AN41" s="194">
        <f t="shared" si="34"/>
        <v>0</v>
      </c>
      <c r="AO41" s="405">
        <f t="shared" si="35"/>
        <v>0</v>
      </c>
      <c r="AP41" s="406">
        <f t="shared" si="36"/>
        <v>0</v>
      </c>
      <c r="AQ41" s="407"/>
      <c r="AR41" s="411">
        <f t="shared" si="37"/>
        <v>0</v>
      </c>
      <c r="AS41" s="408">
        <f t="shared" si="38"/>
        <v>0</v>
      </c>
      <c r="AT41" s="409"/>
      <c r="AU41" s="414">
        <f t="shared" si="39"/>
        <v>0</v>
      </c>
      <c r="AV41" s="406">
        <f t="shared" si="40"/>
        <v>0</v>
      </c>
      <c r="AW41" s="411"/>
      <c r="AX41" s="411">
        <f t="shared" si="41"/>
        <v>0</v>
      </c>
      <c r="AY41" s="412">
        <f t="shared" si="42"/>
        <v>0</v>
      </c>
      <c r="AZ41" s="413"/>
      <c r="BA41" s="411">
        <f t="shared" si="43"/>
        <v>0</v>
      </c>
      <c r="BB41" s="406">
        <f t="shared" si="44"/>
        <v>0</v>
      </c>
      <c r="BC41" s="303" t="str">
        <f t="shared" si="45"/>
        <v xml:space="preserve"> </v>
      </c>
      <c r="BD41" s="210">
        <f t="shared" si="46"/>
        <v>0</v>
      </c>
      <c r="BE41" s="200">
        <f t="shared" si="11"/>
        <v>0</v>
      </c>
      <c r="BF41" s="200">
        <f t="shared" si="12"/>
        <v>0</v>
      </c>
      <c r="BG41" s="200">
        <f t="shared" si="13"/>
        <v>0</v>
      </c>
      <c r="BH41" s="211">
        <f t="shared" si="14"/>
        <v>0</v>
      </c>
      <c r="BI41" s="210" t="str">
        <f t="shared" si="15"/>
        <v xml:space="preserve"> </v>
      </c>
      <c r="BJ41" s="200" t="str">
        <f t="shared" si="16"/>
        <v xml:space="preserve"> </v>
      </c>
      <c r="BK41" s="200" t="str">
        <f t="shared" si="17"/>
        <v xml:space="preserve"> </v>
      </c>
      <c r="BL41" s="200"/>
      <c r="BM41" s="213">
        <f t="shared" si="47"/>
        <v>0</v>
      </c>
      <c r="BO41" s="195" t="str">
        <f t="shared" si="18"/>
        <v/>
      </c>
      <c r="BP41" s="195" t="str">
        <f t="shared" si="19"/>
        <v/>
      </c>
      <c r="BQ41" s="195" t="str">
        <f t="shared" si="20"/>
        <v/>
      </c>
      <c r="BR41" s="215">
        <f t="shared" si="48"/>
        <v>0</v>
      </c>
      <c r="BS41" s="195" t="str">
        <f t="shared" si="49"/>
        <v/>
      </c>
      <c r="BU41" s="301" t="str">
        <f t="shared" si="50"/>
        <v xml:space="preserve"> </v>
      </c>
      <c r="BV41" s="301" t="str">
        <f t="shared" si="50"/>
        <v xml:space="preserve"> </v>
      </c>
      <c r="BW41" s="301" t="str">
        <f t="shared" si="50"/>
        <v xml:space="preserve"> </v>
      </c>
      <c r="BX41" s="242">
        <f t="shared" si="51"/>
        <v>0</v>
      </c>
      <c r="BY41" s="301" t="b">
        <f t="shared" si="52"/>
        <v>0</v>
      </c>
      <c r="BZ41" s="301" t="b">
        <f t="shared" si="53"/>
        <v>0</v>
      </c>
      <c r="CA41" s="301" t="b">
        <f t="shared" si="54"/>
        <v>0</v>
      </c>
    </row>
    <row r="42" spans="1:79">
      <c r="A42" s="36" t="s">
        <v>133</v>
      </c>
      <c r="B42" s="38"/>
      <c r="C42" s="149"/>
      <c r="D42" s="149"/>
      <c r="E42" s="223"/>
      <c r="F42" s="223"/>
      <c r="G42" s="224"/>
      <c r="H42" s="225"/>
      <c r="I42" s="306" t="str">
        <f t="shared" si="0"/>
        <v/>
      </c>
      <c r="J42" s="306" t="str">
        <f t="shared" si="1"/>
        <v/>
      </c>
      <c r="K42" s="306" t="str">
        <f t="shared" si="2"/>
        <v/>
      </c>
      <c r="L42" s="226"/>
      <c r="M42" s="227"/>
      <c r="N42" s="227"/>
      <c r="O42" s="19">
        <f t="shared" si="3"/>
        <v>0</v>
      </c>
      <c r="P42" s="14">
        <f t="shared" si="4"/>
        <v>0</v>
      </c>
      <c r="Q42" s="15">
        <f t="shared" si="21"/>
        <v>0</v>
      </c>
      <c r="R42" s="15">
        <f t="shared" si="22"/>
        <v>0</v>
      </c>
      <c r="S42" s="15">
        <f t="shared" si="23"/>
        <v>0</v>
      </c>
      <c r="T42" s="15">
        <f t="shared" si="5"/>
        <v>0</v>
      </c>
      <c r="U42" s="142">
        <f t="shared" si="24"/>
        <v>0</v>
      </c>
      <c r="V42" s="15">
        <f t="shared" si="6"/>
        <v>0</v>
      </c>
      <c r="W42" s="142">
        <f t="shared" si="25"/>
        <v>0</v>
      </c>
      <c r="X42" s="15">
        <f t="shared" si="26"/>
        <v>0</v>
      </c>
      <c r="Y42" s="15">
        <f t="shared" si="27"/>
        <v>0</v>
      </c>
      <c r="Z42" s="16">
        <f t="shared" si="28"/>
        <v>0</v>
      </c>
      <c r="AA42" s="17">
        <f t="shared" si="29"/>
        <v>0</v>
      </c>
      <c r="AD42" s="159">
        <f t="shared" si="7"/>
        <v>0</v>
      </c>
      <c r="AE42" s="159">
        <f t="shared" si="8"/>
        <v>0</v>
      </c>
      <c r="AG42" s="157">
        <f t="shared" si="30"/>
        <v>0</v>
      </c>
      <c r="AI42" s="159">
        <f t="shared" si="9"/>
        <v>0</v>
      </c>
      <c r="AJ42" s="159">
        <f t="shared" si="10"/>
        <v>0</v>
      </c>
      <c r="AK42" s="231">
        <f t="shared" si="31"/>
        <v>0</v>
      </c>
      <c r="AL42" s="231">
        <f t="shared" si="32"/>
        <v>0</v>
      </c>
      <c r="AM42" s="231">
        <f t="shared" si="33"/>
        <v>0</v>
      </c>
      <c r="AN42" s="194">
        <f t="shared" si="34"/>
        <v>0</v>
      </c>
      <c r="AO42" s="405">
        <f t="shared" si="35"/>
        <v>0</v>
      </c>
      <c r="AP42" s="406">
        <f t="shared" si="36"/>
        <v>0</v>
      </c>
      <c r="AQ42" s="407"/>
      <c r="AR42" s="411">
        <f t="shared" si="37"/>
        <v>0</v>
      </c>
      <c r="AS42" s="408">
        <f t="shared" si="38"/>
        <v>0</v>
      </c>
      <c r="AT42" s="409"/>
      <c r="AU42" s="414">
        <f t="shared" si="39"/>
        <v>0</v>
      </c>
      <c r="AV42" s="406">
        <f t="shared" si="40"/>
        <v>0</v>
      </c>
      <c r="AW42" s="411"/>
      <c r="AX42" s="411">
        <f t="shared" si="41"/>
        <v>0</v>
      </c>
      <c r="AY42" s="412">
        <f t="shared" si="42"/>
        <v>0</v>
      </c>
      <c r="AZ42" s="413"/>
      <c r="BA42" s="411">
        <f t="shared" si="43"/>
        <v>0</v>
      </c>
      <c r="BB42" s="406">
        <f t="shared" si="44"/>
        <v>0</v>
      </c>
      <c r="BC42" s="303" t="str">
        <f t="shared" si="45"/>
        <v xml:space="preserve"> </v>
      </c>
      <c r="BD42" s="210">
        <f t="shared" si="46"/>
        <v>0</v>
      </c>
      <c r="BE42" s="200">
        <f t="shared" si="11"/>
        <v>0</v>
      </c>
      <c r="BF42" s="200">
        <f t="shared" si="12"/>
        <v>0</v>
      </c>
      <c r="BG42" s="200">
        <f t="shared" si="13"/>
        <v>0</v>
      </c>
      <c r="BH42" s="211">
        <f t="shared" si="14"/>
        <v>0</v>
      </c>
      <c r="BI42" s="210" t="str">
        <f t="shared" si="15"/>
        <v xml:space="preserve"> </v>
      </c>
      <c r="BJ42" s="200" t="str">
        <f t="shared" si="16"/>
        <v xml:space="preserve"> </v>
      </c>
      <c r="BK42" s="200" t="str">
        <f t="shared" si="17"/>
        <v xml:space="preserve"> </v>
      </c>
      <c r="BL42" s="200"/>
      <c r="BM42" s="213">
        <f t="shared" si="47"/>
        <v>0</v>
      </c>
      <c r="BO42" s="195" t="str">
        <f t="shared" si="18"/>
        <v/>
      </c>
      <c r="BP42" s="195" t="str">
        <f t="shared" si="19"/>
        <v/>
      </c>
      <c r="BQ42" s="195" t="str">
        <f t="shared" si="20"/>
        <v/>
      </c>
      <c r="BR42" s="215">
        <f t="shared" si="48"/>
        <v>0</v>
      </c>
      <c r="BS42" s="195" t="str">
        <f t="shared" si="49"/>
        <v/>
      </c>
      <c r="BU42" s="301" t="str">
        <f t="shared" si="50"/>
        <v xml:space="preserve"> </v>
      </c>
      <c r="BV42" s="301" t="str">
        <f t="shared" si="50"/>
        <v xml:space="preserve"> </v>
      </c>
      <c r="BW42" s="301" t="str">
        <f t="shared" si="50"/>
        <v xml:space="preserve"> </v>
      </c>
      <c r="BX42" s="242">
        <f t="shared" si="51"/>
        <v>0</v>
      </c>
      <c r="BY42" s="301" t="b">
        <f t="shared" si="52"/>
        <v>0</v>
      </c>
      <c r="BZ42" s="301" t="b">
        <f t="shared" si="53"/>
        <v>0</v>
      </c>
      <c r="CA42" s="301" t="b">
        <f t="shared" si="54"/>
        <v>0</v>
      </c>
    </row>
    <row r="43" spans="1:79">
      <c r="A43" s="35" t="s">
        <v>134</v>
      </c>
      <c r="B43" s="39"/>
      <c r="C43" s="150"/>
      <c r="D43" s="150"/>
      <c r="E43" s="228"/>
      <c r="F43" s="228"/>
      <c r="G43" s="219"/>
      <c r="H43" s="220"/>
      <c r="I43" s="305" t="str">
        <f t="shared" si="0"/>
        <v/>
      </c>
      <c r="J43" s="305" t="str">
        <f t="shared" si="1"/>
        <v/>
      </c>
      <c r="K43" s="305" t="str">
        <f t="shared" si="2"/>
        <v/>
      </c>
      <c r="L43" s="221"/>
      <c r="M43" s="222"/>
      <c r="N43" s="222"/>
      <c r="O43" s="19">
        <f t="shared" si="3"/>
        <v>0</v>
      </c>
      <c r="P43" s="14">
        <f t="shared" si="4"/>
        <v>0</v>
      </c>
      <c r="Q43" s="15">
        <f t="shared" si="21"/>
        <v>0</v>
      </c>
      <c r="R43" s="15">
        <f t="shared" si="22"/>
        <v>0</v>
      </c>
      <c r="S43" s="15">
        <f t="shared" si="23"/>
        <v>0</v>
      </c>
      <c r="T43" s="15">
        <f t="shared" si="5"/>
        <v>0</v>
      </c>
      <c r="U43" s="142">
        <f t="shared" si="24"/>
        <v>0</v>
      </c>
      <c r="V43" s="15">
        <f t="shared" si="6"/>
        <v>0</v>
      </c>
      <c r="W43" s="142">
        <f t="shared" si="25"/>
        <v>0</v>
      </c>
      <c r="X43" s="15">
        <f t="shared" si="26"/>
        <v>0</v>
      </c>
      <c r="Y43" s="15">
        <f t="shared" si="27"/>
        <v>0</v>
      </c>
      <c r="Z43" s="16">
        <f t="shared" si="28"/>
        <v>0</v>
      </c>
      <c r="AA43" s="17">
        <f t="shared" si="29"/>
        <v>0</v>
      </c>
      <c r="AD43" s="159">
        <f t="shared" si="7"/>
        <v>0</v>
      </c>
      <c r="AE43" s="159">
        <f t="shared" si="8"/>
        <v>0</v>
      </c>
      <c r="AG43" s="157">
        <f t="shared" si="30"/>
        <v>0</v>
      </c>
      <c r="AI43" s="159">
        <f t="shared" si="9"/>
        <v>0</v>
      </c>
      <c r="AJ43" s="159">
        <f t="shared" si="10"/>
        <v>0</v>
      </c>
      <c r="AK43" s="231">
        <f t="shared" si="31"/>
        <v>0</v>
      </c>
      <c r="AL43" s="231">
        <f t="shared" si="32"/>
        <v>0</v>
      </c>
      <c r="AM43" s="231">
        <f t="shared" si="33"/>
        <v>0</v>
      </c>
      <c r="AN43" s="194">
        <f t="shared" si="34"/>
        <v>0</v>
      </c>
      <c r="AO43" s="405">
        <f t="shared" si="35"/>
        <v>0</v>
      </c>
      <c r="AP43" s="406">
        <f t="shared" si="36"/>
        <v>0</v>
      </c>
      <c r="AQ43" s="407"/>
      <c r="AR43" s="411">
        <f t="shared" si="37"/>
        <v>0</v>
      </c>
      <c r="AS43" s="408">
        <f t="shared" si="38"/>
        <v>0</v>
      </c>
      <c r="AT43" s="409"/>
      <c r="AU43" s="414">
        <f t="shared" si="39"/>
        <v>0</v>
      </c>
      <c r="AV43" s="406">
        <f t="shared" si="40"/>
        <v>0</v>
      </c>
      <c r="AW43" s="411"/>
      <c r="AX43" s="411">
        <f t="shared" si="41"/>
        <v>0</v>
      </c>
      <c r="AY43" s="412">
        <f t="shared" si="42"/>
        <v>0</v>
      </c>
      <c r="AZ43" s="413"/>
      <c r="BA43" s="411">
        <f t="shared" si="43"/>
        <v>0</v>
      </c>
      <c r="BB43" s="406">
        <f t="shared" si="44"/>
        <v>0</v>
      </c>
      <c r="BC43" s="303" t="str">
        <f t="shared" si="45"/>
        <v xml:space="preserve"> </v>
      </c>
      <c r="BD43" s="210">
        <f t="shared" si="46"/>
        <v>0</v>
      </c>
      <c r="BE43" s="200">
        <f t="shared" si="11"/>
        <v>0</v>
      </c>
      <c r="BF43" s="200">
        <f t="shared" si="12"/>
        <v>0</v>
      </c>
      <c r="BG43" s="200">
        <f t="shared" si="13"/>
        <v>0</v>
      </c>
      <c r="BH43" s="211">
        <f t="shared" si="14"/>
        <v>0</v>
      </c>
      <c r="BI43" s="210" t="str">
        <f t="shared" si="15"/>
        <v xml:space="preserve"> </v>
      </c>
      <c r="BJ43" s="200" t="str">
        <f t="shared" si="16"/>
        <v xml:space="preserve"> </v>
      </c>
      <c r="BK43" s="200" t="str">
        <f t="shared" si="17"/>
        <v xml:space="preserve"> </v>
      </c>
      <c r="BL43" s="200"/>
      <c r="BM43" s="213">
        <f t="shared" si="47"/>
        <v>0</v>
      </c>
      <c r="BO43" s="195" t="str">
        <f t="shared" si="18"/>
        <v/>
      </c>
      <c r="BP43" s="195" t="str">
        <f t="shared" si="19"/>
        <v/>
      </c>
      <c r="BQ43" s="195" t="str">
        <f t="shared" si="20"/>
        <v/>
      </c>
      <c r="BR43" s="215">
        <f t="shared" si="48"/>
        <v>0</v>
      </c>
      <c r="BS43" s="195" t="str">
        <f t="shared" si="49"/>
        <v/>
      </c>
      <c r="BU43" s="301" t="str">
        <f t="shared" si="50"/>
        <v xml:space="preserve"> </v>
      </c>
      <c r="BV43" s="301" t="str">
        <f t="shared" si="50"/>
        <v xml:space="preserve"> </v>
      </c>
      <c r="BW43" s="301" t="str">
        <f t="shared" si="50"/>
        <v xml:space="preserve"> </v>
      </c>
      <c r="BX43" s="242">
        <f t="shared" si="51"/>
        <v>0</v>
      </c>
      <c r="BY43" s="301" t="b">
        <f t="shared" si="52"/>
        <v>0</v>
      </c>
      <c r="BZ43" s="301" t="b">
        <f t="shared" si="53"/>
        <v>0</v>
      </c>
      <c r="CA43" s="301" t="b">
        <f t="shared" si="54"/>
        <v>0</v>
      </c>
    </row>
    <row r="44" spans="1:79">
      <c r="A44" s="299" t="s">
        <v>89</v>
      </c>
      <c r="B44" s="250"/>
      <c r="C44" s="251"/>
      <c r="D44" s="251"/>
      <c r="E44" s="252"/>
      <c r="F44" s="252"/>
      <c r="G44" s="253"/>
      <c r="H44" s="254"/>
      <c r="I44" s="306" t="str">
        <f t="shared" si="0"/>
        <v/>
      </c>
      <c r="J44" s="306" t="str">
        <f t="shared" si="1"/>
        <v/>
      </c>
      <c r="K44" s="306" t="str">
        <f t="shared" si="2"/>
        <v/>
      </c>
      <c r="L44" s="255"/>
      <c r="M44" s="256"/>
      <c r="N44" s="256"/>
      <c r="O44" s="19">
        <f t="shared" si="3"/>
        <v>0</v>
      </c>
      <c r="P44" s="14">
        <f>IF(D44="X",0,O44*0.158)</f>
        <v>0</v>
      </c>
      <c r="Q44" s="15">
        <f t="shared" si="21"/>
        <v>0</v>
      </c>
      <c r="R44" s="15">
        <f t="shared" si="22"/>
        <v>0</v>
      </c>
      <c r="S44" s="15">
        <f t="shared" si="23"/>
        <v>0</v>
      </c>
      <c r="T44" s="15">
        <f t="shared" si="5"/>
        <v>0</v>
      </c>
      <c r="U44" s="142">
        <f t="shared" si="24"/>
        <v>0</v>
      </c>
      <c r="V44" s="15">
        <f t="shared" si="6"/>
        <v>0</v>
      </c>
      <c r="W44" s="142">
        <f t="shared" si="25"/>
        <v>0</v>
      </c>
      <c r="X44" s="15">
        <f t="shared" si="26"/>
        <v>0</v>
      </c>
      <c r="Y44" s="15">
        <f t="shared" si="27"/>
        <v>0</v>
      </c>
      <c r="Z44" s="16">
        <f t="shared" si="28"/>
        <v>0</v>
      </c>
      <c r="AA44" s="17">
        <f t="shared" si="29"/>
        <v>0</v>
      </c>
      <c r="AD44" s="159">
        <f t="shared" si="7"/>
        <v>0</v>
      </c>
      <c r="AE44" s="159">
        <f t="shared" si="8"/>
        <v>0</v>
      </c>
      <c r="AG44" s="157">
        <f t="shared" si="30"/>
        <v>0</v>
      </c>
      <c r="AI44" s="159">
        <f t="shared" si="9"/>
        <v>0</v>
      </c>
      <c r="AJ44" s="159">
        <f t="shared" si="10"/>
        <v>0</v>
      </c>
      <c r="AK44" s="231">
        <f t="shared" si="31"/>
        <v>0</v>
      </c>
      <c r="AL44" s="231">
        <f t="shared" si="32"/>
        <v>0</v>
      </c>
      <c r="AM44" s="231">
        <f t="shared" si="33"/>
        <v>0</v>
      </c>
      <c r="AN44" s="194">
        <f t="shared" si="34"/>
        <v>0</v>
      </c>
      <c r="AO44" s="405">
        <f t="shared" si="35"/>
        <v>0</v>
      </c>
      <c r="AP44" s="406">
        <f t="shared" si="36"/>
        <v>0</v>
      </c>
      <c r="AQ44" s="407"/>
      <c r="AR44" s="411">
        <f t="shared" si="37"/>
        <v>0</v>
      </c>
      <c r="AS44" s="408">
        <f t="shared" si="38"/>
        <v>0</v>
      </c>
      <c r="AT44" s="409"/>
      <c r="AU44" s="414">
        <f t="shared" si="39"/>
        <v>0</v>
      </c>
      <c r="AV44" s="406">
        <f t="shared" si="40"/>
        <v>0</v>
      </c>
      <c r="AW44" s="411"/>
      <c r="AX44" s="411">
        <f t="shared" si="41"/>
        <v>0</v>
      </c>
      <c r="AY44" s="412">
        <f t="shared" si="42"/>
        <v>0</v>
      </c>
      <c r="AZ44" s="413"/>
      <c r="BA44" s="411">
        <f t="shared" si="43"/>
        <v>0</v>
      </c>
      <c r="BB44" s="406">
        <f t="shared" si="44"/>
        <v>0</v>
      </c>
      <c r="BC44" s="303" t="str">
        <f t="shared" si="45"/>
        <v xml:space="preserve"> </v>
      </c>
      <c r="BD44" s="210">
        <f t="shared" si="46"/>
        <v>0</v>
      </c>
      <c r="BE44" s="200">
        <f t="shared" si="11"/>
        <v>0</v>
      </c>
      <c r="BF44" s="200">
        <f t="shared" si="12"/>
        <v>0</v>
      </c>
      <c r="BG44" s="200">
        <f t="shared" si="13"/>
        <v>0</v>
      </c>
      <c r="BH44" s="211">
        <f t="shared" si="14"/>
        <v>0</v>
      </c>
      <c r="BI44" s="210" t="str">
        <f t="shared" si="15"/>
        <v xml:space="preserve"> </v>
      </c>
      <c r="BJ44" s="200" t="str">
        <f t="shared" si="16"/>
        <v xml:space="preserve"> </v>
      </c>
      <c r="BK44" s="200" t="str">
        <f t="shared" si="17"/>
        <v xml:space="preserve"> </v>
      </c>
      <c r="BL44" s="200"/>
      <c r="BM44" s="213">
        <f t="shared" si="47"/>
        <v>0</v>
      </c>
      <c r="BO44" s="195" t="str">
        <f t="shared" si="18"/>
        <v/>
      </c>
      <c r="BP44" s="195" t="str">
        <f t="shared" si="19"/>
        <v/>
      </c>
      <c r="BQ44" s="195" t="str">
        <f t="shared" si="20"/>
        <v/>
      </c>
      <c r="BR44" s="215">
        <f t="shared" si="48"/>
        <v>0</v>
      </c>
      <c r="BS44" s="195" t="str">
        <f t="shared" si="49"/>
        <v/>
      </c>
      <c r="BU44" s="301" t="str">
        <f t="shared" si="50"/>
        <v xml:space="preserve"> </v>
      </c>
      <c r="BV44" s="301" t="str">
        <f t="shared" si="50"/>
        <v xml:space="preserve"> </v>
      </c>
      <c r="BW44" s="301" t="str">
        <f t="shared" si="50"/>
        <v xml:space="preserve"> </v>
      </c>
      <c r="BX44" s="242">
        <f t="shared" si="51"/>
        <v>0</v>
      </c>
      <c r="BY44" s="301" t="b">
        <f t="shared" si="52"/>
        <v>0</v>
      </c>
      <c r="BZ44" s="301" t="b">
        <f t="shared" si="53"/>
        <v>0</v>
      </c>
      <c r="CA44" s="301" t="b">
        <f t="shared" si="54"/>
        <v>0</v>
      </c>
    </row>
    <row r="45" spans="1:79">
      <c r="A45" s="300" t="s">
        <v>89</v>
      </c>
      <c r="B45" s="257"/>
      <c r="C45" s="258"/>
      <c r="D45" s="258"/>
      <c r="E45" s="259"/>
      <c r="F45" s="259"/>
      <c r="G45" s="260"/>
      <c r="H45" s="261"/>
      <c r="I45" s="305" t="str">
        <f t="shared" si="0"/>
        <v/>
      </c>
      <c r="J45" s="305" t="str">
        <f t="shared" si="1"/>
        <v/>
      </c>
      <c r="K45" s="305" t="str">
        <f t="shared" si="2"/>
        <v/>
      </c>
      <c r="L45" s="262"/>
      <c r="M45" s="263"/>
      <c r="N45" s="263"/>
      <c r="O45" s="19">
        <f t="shared" si="3"/>
        <v>0</v>
      </c>
      <c r="P45" s="14">
        <f>IF(D45="X",0,O45*0.158)</f>
        <v>0</v>
      </c>
      <c r="Q45" s="15">
        <f t="shared" si="21"/>
        <v>0</v>
      </c>
      <c r="R45" s="15">
        <f t="shared" si="22"/>
        <v>0</v>
      </c>
      <c r="S45" s="15">
        <f t="shared" si="23"/>
        <v>0</v>
      </c>
      <c r="T45" s="15">
        <f t="shared" si="5"/>
        <v>0</v>
      </c>
      <c r="U45" s="142">
        <f t="shared" si="24"/>
        <v>0</v>
      </c>
      <c r="V45" s="15">
        <f t="shared" si="6"/>
        <v>0</v>
      </c>
      <c r="W45" s="142">
        <f t="shared" si="25"/>
        <v>0</v>
      </c>
      <c r="X45" s="15">
        <f t="shared" si="26"/>
        <v>0</v>
      </c>
      <c r="Y45" s="15">
        <f t="shared" si="27"/>
        <v>0</v>
      </c>
      <c r="Z45" s="16">
        <f t="shared" si="28"/>
        <v>0</v>
      </c>
      <c r="AA45" s="17">
        <f t="shared" si="29"/>
        <v>0</v>
      </c>
      <c r="AD45" s="159">
        <f t="shared" si="7"/>
        <v>0</v>
      </c>
      <c r="AE45" s="159">
        <f t="shared" si="8"/>
        <v>0</v>
      </c>
      <c r="AG45" s="157">
        <f t="shared" si="30"/>
        <v>0</v>
      </c>
      <c r="AI45" s="159">
        <f t="shared" si="9"/>
        <v>0</v>
      </c>
      <c r="AJ45" s="159">
        <f t="shared" si="10"/>
        <v>0</v>
      </c>
      <c r="AK45" s="231">
        <f t="shared" si="31"/>
        <v>0</v>
      </c>
      <c r="AL45" s="231">
        <f t="shared" si="32"/>
        <v>0</v>
      </c>
      <c r="AM45" s="231">
        <f t="shared" si="33"/>
        <v>0</v>
      </c>
      <c r="AN45" s="194">
        <f t="shared" si="34"/>
        <v>0</v>
      </c>
      <c r="AO45" s="405">
        <f t="shared" si="35"/>
        <v>0</v>
      </c>
      <c r="AP45" s="406">
        <f t="shared" si="36"/>
        <v>0</v>
      </c>
      <c r="AQ45" s="407"/>
      <c r="AR45" s="411">
        <f t="shared" si="37"/>
        <v>0</v>
      </c>
      <c r="AS45" s="408">
        <f t="shared" si="38"/>
        <v>0</v>
      </c>
      <c r="AT45" s="409"/>
      <c r="AU45" s="414">
        <f t="shared" si="39"/>
        <v>0</v>
      </c>
      <c r="AV45" s="406">
        <f t="shared" si="40"/>
        <v>0</v>
      </c>
      <c r="AW45" s="411"/>
      <c r="AX45" s="411">
        <f t="shared" si="41"/>
        <v>0</v>
      </c>
      <c r="AY45" s="412">
        <f t="shared" si="42"/>
        <v>0</v>
      </c>
      <c r="AZ45" s="413"/>
      <c r="BA45" s="411">
        <f t="shared" si="43"/>
        <v>0</v>
      </c>
      <c r="BB45" s="406">
        <f t="shared" si="44"/>
        <v>0</v>
      </c>
      <c r="BC45" s="303" t="str">
        <f t="shared" si="45"/>
        <v xml:space="preserve"> </v>
      </c>
      <c r="BD45" s="210">
        <f t="shared" si="46"/>
        <v>0</v>
      </c>
      <c r="BE45" s="200">
        <f t="shared" si="11"/>
        <v>0</v>
      </c>
      <c r="BF45" s="200">
        <f t="shared" si="12"/>
        <v>0</v>
      </c>
      <c r="BG45" s="200">
        <f t="shared" si="13"/>
        <v>0</v>
      </c>
      <c r="BH45" s="211">
        <f t="shared" si="14"/>
        <v>0</v>
      </c>
      <c r="BI45" s="210" t="str">
        <f t="shared" si="15"/>
        <v xml:space="preserve"> </v>
      </c>
      <c r="BJ45" s="200" t="str">
        <f t="shared" si="16"/>
        <v xml:space="preserve"> </v>
      </c>
      <c r="BK45" s="200" t="str">
        <f t="shared" si="17"/>
        <v xml:space="preserve"> </v>
      </c>
      <c r="BL45" s="200"/>
      <c r="BM45" s="213">
        <f t="shared" si="47"/>
        <v>0</v>
      </c>
      <c r="BO45" s="195" t="str">
        <f t="shared" si="18"/>
        <v/>
      </c>
      <c r="BP45" s="195" t="str">
        <f t="shared" si="19"/>
        <v/>
      </c>
      <c r="BQ45" s="195" t="str">
        <f t="shared" si="20"/>
        <v/>
      </c>
      <c r="BR45" s="215">
        <f t="shared" si="48"/>
        <v>0</v>
      </c>
      <c r="BS45" s="195" t="str">
        <f t="shared" si="49"/>
        <v/>
      </c>
      <c r="BU45" s="301" t="str">
        <f t="shared" si="50"/>
        <v xml:space="preserve"> </v>
      </c>
      <c r="BV45" s="301" t="str">
        <f t="shared" si="50"/>
        <v xml:space="preserve"> </v>
      </c>
      <c r="BW45" s="301" t="str">
        <f t="shared" si="50"/>
        <v xml:space="preserve"> </v>
      </c>
      <c r="BX45" s="242">
        <f t="shared" si="51"/>
        <v>0</v>
      </c>
      <c r="BY45" s="301" t="b">
        <f t="shared" si="52"/>
        <v>0</v>
      </c>
      <c r="BZ45" s="301" t="b">
        <f t="shared" si="53"/>
        <v>0</v>
      </c>
      <c r="CA45" s="301" t="b">
        <f t="shared" si="54"/>
        <v>0</v>
      </c>
    </row>
    <row r="46" spans="1:79">
      <c r="A46" s="299" t="s">
        <v>89</v>
      </c>
      <c r="B46" s="250"/>
      <c r="C46" s="251"/>
      <c r="D46" s="251"/>
      <c r="E46" s="252"/>
      <c r="F46" s="252"/>
      <c r="G46" s="253"/>
      <c r="H46" s="254"/>
      <c r="I46" s="306" t="str">
        <f t="shared" si="0"/>
        <v/>
      </c>
      <c r="J46" s="306" t="str">
        <f t="shared" si="1"/>
        <v/>
      </c>
      <c r="K46" s="306" t="str">
        <f t="shared" si="2"/>
        <v/>
      </c>
      <c r="L46" s="255"/>
      <c r="M46" s="256"/>
      <c r="N46" s="256"/>
      <c r="O46" s="19">
        <f t="shared" si="3"/>
        <v>0</v>
      </c>
      <c r="P46" s="14">
        <f>IF(D46="X",0,O46*0.158)</f>
        <v>0</v>
      </c>
      <c r="Q46" s="15">
        <f t="shared" si="21"/>
        <v>0</v>
      </c>
      <c r="R46" s="15">
        <f t="shared" si="22"/>
        <v>0</v>
      </c>
      <c r="S46" s="15">
        <f t="shared" si="23"/>
        <v>0</v>
      </c>
      <c r="T46" s="15">
        <f t="shared" si="5"/>
        <v>0</v>
      </c>
      <c r="U46" s="142">
        <f t="shared" si="24"/>
        <v>0</v>
      </c>
      <c r="V46" s="15">
        <f t="shared" si="6"/>
        <v>0</v>
      </c>
      <c r="W46" s="142">
        <f t="shared" si="25"/>
        <v>0</v>
      </c>
      <c r="X46" s="15">
        <f t="shared" si="26"/>
        <v>0</v>
      </c>
      <c r="Y46" s="15">
        <f t="shared" si="27"/>
        <v>0</v>
      </c>
      <c r="Z46" s="16">
        <f t="shared" si="28"/>
        <v>0</v>
      </c>
      <c r="AA46" s="17">
        <f t="shared" si="29"/>
        <v>0</v>
      </c>
      <c r="AD46" s="159">
        <f t="shared" si="7"/>
        <v>0</v>
      </c>
      <c r="AE46" s="159">
        <f t="shared" si="8"/>
        <v>0</v>
      </c>
      <c r="AG46" s="157">
        <f t="shared" si="30"/>
        <v>0</v>
      </c>
      <c r="AI46" s="159">
        <f t="shared" si="9"/>
        <v>0</v>
      </c>
      <c r="AJ46" s="159">
        <f t="shared" si="10"/>
        <v>0</v>
      </c>
      <c r="AK46" s="231">
        <f t="shared" si="31"/>
        <v>0</v>
      </c>
      <c r="AL46" s="231">
        <f t="shared" si="32"/>
        <v>0</v>
      </c>
      <c r="AM46" s="231">
        <f t="shared" si="33"/>
        <v>0</v>
      </c>
      <c r="AN46" s="194">
        <f t="shared" si="34"/>
        <v>0</v>
      </c>
      <c r="AO46" s="405">
        <f t="shared" si="35"/>
        <v>0</v>
      </c>
      <c r="AP46" s="406">
        <f t="shared" si="36"/>
        <v>0</v>
      </c>
      <c r="AQ46" s="407"/>
      <c r="AR46" s="411">
        <f t="shared" si="37"/>
        <v>0</v>
      </c>
      <c r="AS46" s="408">
        <f t="shared" si="38"/>
        <v>0</v>
      </c>
      <c r="AT46" s="409"/>
      <c r="AU46" s="414">
        <f t="shared" si="39"/>
        <v>0</v>
      </c>
      <c r="AV46" s="406">
        <f t="shared" si="40"/>
        <v>0</v>
      </c>
      <c r="AW46" s="411"/>
      <c r="AX46" s="411">
        <f t="shared" si="41"/>
        <v>0</v>
      </c>
      <c r="AY46" s="412">
        <f t="shared" si="42"/>
        <v>0</v>
      </c>
      <c r="AZ46" s="413"/>
      <c r="BA46" s="411">
        <f t="shared" si="43"/>
        <v>0</v>
      </c>
      <c r="BB46" s="406">
        <f t="shared" si="44"/>
        <v>0</v>
      </c>
      <c r="BC46" s="303" t="str">
        <f t="shared" si="45"/>
        <v xml:space="preserve"> </v>
      </c>
      <c r="BD46" s="210">
        <f t="shared" si="46"/>
        <v>0</v>
      </c>
      <c r="BE46" s="200">
        <f t="shared" si="11"/>
        <v>0</v>
      </c>
      <c r="BF46" s="200">
        <f t="shared" si="12"/>
        <v>0</v>
      </c>
      <c r="BG46" s="200">
        <f t="shared" si="13"/>
        <v>0</v>
      </c>
      <c r="BH46" s="211">
        <f t="shared" si="14"/>
        <v>0</v>
      </c>
      <c r="BI46" s="210" t="str">
        <f t="shared" si="15"/>
        <v xml:space="preserve"> </v>
      </c>
      <c r="BJ46" s="200" t="str">
        <f t="shared" si="16"/>
        <v xml:space="preserve"> </v>
      </c>
      <c r="BK46" s="200" t="str">
        <f t="shared" si="17"/>
        <v xml:space="preserve"> </v>
      </c>
      <c r="BL46" s="200"/>
      <c r="BM46" s="213">
        <f t="shared" si="47"/>
        <v>0</v>
      </c>
      <c r="BO46" s="195" t="str">
        <f t="shared" si="18"/>
        <v/>
      </c>
      <c r="BP46" s="195" t="str">
        <f t="shared" si="19"/>
        <v/>
      </c>
      <c r="BQ46" s="195" t="str">
        <f t="shared" si="20"/>
        <v/>
      </c>
      <c r="BR46" s="215">
        <f t="shared" si="48"/>
        <v>0</v>
      </c>
      <c r="BS46" s="195" t="str">
        <f t="shared" si="49"/>
        <v/>
      </c>
      <c r="BU46" s="301" t="str">
        <f t="shared" si="50"/>
        <v xml:space="preserve"> </v>
      </c>
      <c r="BV46" s="301" t="str">
        <f t="shared" si="50"/>
        <v xml:space="preserve"> </v>
      </c>
      <c r="BW46" s="301" t="str">
        <f t="shared" si="50"/>
        <v xml:space="preserve"> </v>
      </c>
      <c r="BX46" s="242">
        <f t="shared" si="51"/>
        <v>0</v>
      </c>
      <c r="BY46" s="301" t="b">
        <f t="shared" si="52"/>
        <v>0</v>
      </c>
      <c r="BZ46" s="301" t="b">
        <f t="shared" si="53"/>
        <v>0</v>
      </c>
      <c r="CA46" s="301" t="b">
        <f t="shared" si="54"/>
        <v>0</v>
      </c>
    </row>
    <row r="47" spans="1:79">
      <c r="A47" s="300" t="s">
        <v>89</v>
      </c>
      <c r="B47" s="257"/>
      <c r="C47" s="258"/>
      <c r="D47" s="258"/>
      <c r="E47" s="259"/>
      <c r="F47" s="259"/>
      <c r="G47" s="260"/>
      <c r="H47" s="261"/>
      <c r="I47" s="305" t="str">
        <f t="shared" si="0"/>
        <v/>
      </c>
      <c r="J47" s="305" t="str">
        <f t="shared" si="1"/>
        <v/>
      </c>
      <c r="K47" s="305" t="str">
        <f t="shared" si="2"/>
        <v/>
      </c>
      <c r="L47" s="262"/>
      <c r="M47" s="263"/>
      <c r="N47" s="263"/>
      <c r="O47" s="19">
        <f t="shared" si="3"/>
        <v>0</v>
      </c>
      <c r="P47" s="14">
        <f>IF(D47="X",0,O47*0.158)</f>
        <v>0</v>
      </c>
      <c r="Q47" s="15">
        <f t="shared" si="21"/>
        <v>0</v>
      </c>
      <c r="R47" s="15">
        <f t="shared" si="22"/>
        <v>0</v>
      </c>
      <c r="S47" s="15">
        <f t="shared" si="23"/>
        <v>0</v>
      </c>
      <c r="T47" s="15">
        <f t="shared" si="5"/>
        <v>0</v>
      </c>
      <c r="U47" s="142">
        <f t="shared" si="24"/>
        <v>0</v>
      </c>
      <c r="V47" s="15">
        <f t="shared" si="6"/>
        <v>0</v>
      </c>
      <c r="W47" s="142">
        <f t="shared" si="25"/>
        <v>0</v>
      </c>
      <c r="X47" s="15">
        <f t="shared" si="26"/>
        <v>0</v>
      </c>
      <c r="Y47" s="15">
        <f t="shared" si="27"/>
        <v>0</v>
      </c>
      <c r="Z47" s="16">
        <f t="shared" si="28"/>
        <v>0</v>
      </c>
      <c r="AA47" s="17">
        <f t="shared" si="29"/>
        <v>0</v>
      </c>
      <c r="AD47" s="159">
        <f t="shared" si="7"/>
        <v>0</v>
      </c>
      <c r="AE47" s="159">
        <f t="shared" si="8"/>
        <v>0</v>
      </c>
      <c r="AG47" s="157">
        <f t="shared" si="30"/>
        <v>0</v>
      </c>
      <c r="AI47" s="159">
        <f t="shared" si="9"/>
        <v>0</v>
      </c>
      <c r="AJ47" s="159">
        <f t="shared" si="10"/>
        <v>0</v>
      </c>
      <c r="AK47" s="231">
        <f t="shared" si="31"/>
        <v>0</v>
      </c>
      <c r="AL47" s="231">
        <f t="shared" si="32"/>
        <v>0</v>
      </c>
      <c r="AM47" s="231">
        <f t="shared" si="33"/>
        <v>0</v>
      </c>
      <c r="AN47" s="194">
        <f t="shared" si="34"/>
        <v>0</v>
      </c>
      <c r="AO47" s="405">
        <f t="shared" si="35"/>
        <v>0</v>
      </c>
      <c r="AP47" s="406">
        <f t="shared" si="36"/>
        <v>0</v>
      </c>
      <c r="AQ47" s="407"/>
      <c r="AR47" s="411">
        <f t="shared" si="37"/>
        <v>0</v>
      </c>
      <c r="AS47" s="408">
        <f t="shared" si="38"/>
        <v>0</v>
      </c>
      <c r="AT47" s="409"/>
      <c r="AU47" s="414">
        <f t="shared" si="39"/>
        <v>0</v>
      </c>
      <c r="AV47" s="406">
        <f t="shared" si="40"/>
        <v>0</v>
      </c>
      <c r="AW47" s="411"/>
      <c r="AX47" s="411">
        <f t="shared" si="41"/>
        <v>0</v>
      </c>
      <c r="AY47" s="412">
        <f t="shared" si="42"/>
        <v>0</v>
      </c>
      <c r="AZ47" s="413"/>
      <c r="BA47" s="411">
        <f t="shared" si="43"/>
        <v>0</v>
      </c>
      <c r="BB47" s="406">
        <f t="shared" si="44"/>
        <v>0</v>
      </c>
      <c r="BC47" s="303" t="str">
        <f t="shared" si="45"/>
        <v xml:space="preserve"> </v>
      </c>
      <c r="BD47" s="210">
        <f t="shared" si="46"/>
        <v>0</v>
      </c>
      <c r="BE47" s="200">
        <f t="shared" si="11"/>
        <v>0</v>
      </c>
      <c r="BF47" s="200">
        <f t="shared" si="12"/>
        <v>0</v>
      </c>
      <c r="BG47" s="200">
        <f t="shared" si="13"/>
        <v>0</v>
      </c>
      <c r="BH47" s="211">
        <f t="shared" si="14"/>
        <v>0</v>
      </c>
      <c r="BI47" s="210" t="str">
        <f t="shared" si="15"/>
        <v xml:space="preserve"> </v>
      </c>
      <c r="BJ47" s="200" t="str">
        <f t="shared" si="16"/>
        <v xml:space="preserve"> </v>
      </c>
      <c r="BK47" s="200" t="str">
        <f t="shared" si="17"/>
        <v xml:space="preserve"> </v>
      </c>
      <c r="BL47" s="200"/>
      <c r="BM47" s="213">
        <f t="shared" si="47"/>
        <v>0</v>
      </c>
      <c r="BO47" s="195" t="str">
        <f t="shared" si="18"/>
        <v/>
      </c>
      <c r="BP47" s="195" t="str">
        <f t="shared" si="19"/>
        <v/>
      </c>
      <c r="BQ47" s="195" t="str">
        <f t="shared" si="20"/>
        <v/>
      </c>
      <c r="BR47" s="215">
        <f t="shared" si="48"/>
        <v>0</v>
      </c>
      <c r="BS47" s="195" t="str">
        <f t="shared" si="49"/>
        <v/>
      </c>
      <c r="BU47" s="301" t="str">
        <f t="shared" si="50"/>
        <v xml:space="preserve"> </v>
      </c>
      <c r="BV47" s="301" t="str">
        <f t="shared" si="50"/>
        <v xml:space="preserve"> </v>
      </c>
      <c r="BW47" s="301" t="str">
        <f t="shared" si="50"/>
        <v xml:space="preserve"> </v>
      </c>
      <c r="BX47" s="242">
        <f t="shared" si="51"/>
        <v>0</v>
      </c>
      <c r="BY47" s="301" t="b">
        <f t="shared" si="52"/>
        <v>0</v>
      </c>
      <c r="BZ47" s="301" t="b">
        <f t="shared" si="53"/>
        <v>0</v>
      </c>
      <c r="CA47" s="301" t="b">
        <f t="shared" si="54"/>
        <v>0</v>
      </c>
    </row>
    <row r="48" spans="1:79" ht="13.5" thickBot="1">
      <c r="A48" s="299" t="s">
        <v>89</v>
      </c>
      <c r="B48" s="250"/>
      <c r="C48" s="251"/>
      <c r="D48" s="251"/>
      <c r="E48" s="252"/>
      <c r="F48" s="252"/>
      <c r="G48" s="253"/>
      <c r="H48" s="254"/>
      <c r="I48" s="306" t="str">
        <f t="shared" si="0"/>
        <v/>
      </c>
      <c r="J48" s="306" t="str">
        <f t="shared" si="1"/>
        <v/>
      </c>
      <c r="K48" s="306" t="str">
        <f t="shared" si="2"/>
        <v/>
      </c>
      <c r="L48" s="255"/>
      <c r="M48" s="256"/>
      <c r="N48" s="256"/>
      <c r="O48" s="19">
        <f t="shared" si="3"/>
        <v>0</v>
      </c>
      <c r="P48" s="14">
        <f>IF(D48="X",0,O48*0.158)</f>
        <v>0</v>
      </c>
      <c r="Q48" s="15">
        <f t="shared" si="21"/>
        <v>0</v>
      </c>
      <c r="R48" s="15">
        <f t="shared" si="22"/>
        <v>0</v>
      </c>
      <c r="S48" s="15">
        <f t="shared" si="23"/>
        <v>0</v>
      </c>
      <c r="T48" s="15">
        <f t="shared" si="5"/>
        <v>0</v>
      </c>
      <c r="U48" s="142">
        <f t="shared" si="24"/>
        <v>0</v>
      </c>
      <c r="V48" s="15">
        <f t="shared" si="6"/>
        <v>0</v>
      </c>
      <c r="W48" s="142">
        <f t="shared" si="25"/>
        <v>0</v>
      </c>
      <c r="X48" s="15">
        <f t="shared" si="26"/>
        <v>0</v>
      </c>
      <c r="Y48" s="15">
        <f t="shared" si="27"/>
        <v>0</v>
      </c>
      <c r="Z48" s="16">
        <f t="shared" si="28"/>
        <v>0</v>
      </c>
      <c r="AA48" s="17">
        <f t="shared" si="29"/>
        <v>0</v>
      </c>
      <c r="AD48" s="170">
        <f t="shared" si="7"/>
        <v>0</v>
      </c>
      <c r="AE48" s="170">
        <f t="shared" si="8"/>
        <v>0</v>
      </c>
      <c r="AG48" s="173">
        <f t="shared" si="30"/>
        <v>0</v>
      </c>
      <c r="AI48" s="170">
        <f t="shared" si="9"/>
        <v>0</v>
      </c>
      <c r="AJ48" s="170">
        <f t="shared" si="10"/>
        <v>0</v>
      </c>
      <c r="AK48" s="231">
        <f t="shared" si="31"/>
        <v>0</v>
      </c>
      <c r="AL48" s="231">
        <f t="shared" si="32"/>
        <v>0</v>
      </c>
      <c r="AM48" s="231">
        <f t="shared" si="33"/>
        <v>0</v>
      </c>
      <c r="AN48" s="194">
        <f t="shared" si="34"/>
        <v>0</v>
      </c>
      <c r="AO48" s="405">
        <f t="shared" si="35"/>
        <v>0</v>
      </c>
      <c r="AP48" s="406">
        <f t="shared" si="36"/>
        <v>0</v>
      </c>
      <c r="AQ48" s="407"/>
      <c r="AR48" s="411">
        <f t="shared" si="37"/>
        <v>0</v>
      </c>
      <c r="AS48" s="408">
        <f t="shared" si="38"/>
        <v>0</v>
      </c>
      <c r="AT48" s="409"/>
      <c r="AU48" s="415">
        <f t="shared" si="39"/>
        <v>0</v>
      </c>
      <c r="AV48" s="406">
        <f t="shared" si="40"/>
        <v>0</v>
      </c>
      <c r="AW48" s="411"/>
      <c r="AX48" s="411">
        <f t="shared" si="41"/>
        <v>0</v>
      </c>
      <c r="AY48" s="412">
        <f t="shared" si="42"/>
        <v>0</v>
      </c>
      <c r="AZ48" s="413"/>
      <c r="BA48" s="411">
        <f t="shared" si="43"/>
        <v>0</v>
      </c>
      <c r="BB48" s="406">
        <f t="shared" si="44"/>
        <v>0</v>
      </c>
      <c r="BC48" s="303" t="str">
        <f t="shared" si="45"/>
        <v xml:space="preserve"> </v>
      </c>
      <c r="BD48" s="196">
        <f t="shared" si="46"/>
        <v>0</v>
      </c>
      <c r="BE48" s="197">
        <f t="shared" si="11"/>
        <v>0</v>
      </c>
      <c r="BF48" s="197">
        <f t="shared" si="12"/>
        <v>0</v>
      </c>
      <c r="BG48" s="197">
        <f t="shared" si="13"/>
        <v>0</v>
      </c>
      <c r="BH48" s="198">
        <f t="shared" si="14"/>
        <v>0</v>
      </c>
      <c r="BI48" s="196" t="str">
        <f t="shared" si="15"/>
        <v xml:space="preserve"> </v>
      </c>
      <c r="BJ48" s="197" t="str">
        <f t="shared" si="16"/>
        <v xml:space="preserve"> </v>
      </c>
      <c r="BK48" s="197" t="str">
        <f t="shared" si="17"/>
        <v xml:space="preserve"> </v>
      </c>
      <c r="BL48" s="197"/>
      <c r="BM48" s="199">
        <f t="shared" si="47"/>
        <v>0</v>
      </c>
      <c r="BO48" s="195" t="str">
        <f t="shared" si="18"/>
        <v/>
      </c>
      <c r="BP48" s="195" t="str">
        <f t="shared" si="19"/>
        <v/>
      </c>
      <c r="BQ48" s="195" t="str">
        <f t="shared" si="20"/>
        <v/>
      </c>
      <c r="BR48" s="215">
        <f t="shared" si="48"/>
        <v>0</v>
      </c>
      <c r="BS48" s="195" t="str">
        <f t="shared" si="49"/>
        <v/>
      </c>
      <c r="BU48" s="301" t="str">
        <f t="shared" si="50"/>
        <v xml:space="preserve"> </v>
      </c>
      <c r="BV48" s="301" t="str">
        <f t="shared" si="50"/>
        <v xml:space="preserve"> </v>
      </c>
      <c r="BW48" s="301" t="str">
        <f t="shared" si="50"/>
        <v xml:space="preserve"> </v>
      </c>
      <c r="BX48" s="242">
        <f t="shared" si="51"/>
        <v>0</v>
      </c>
      <c r="BY48" s="301" t="b">
        <f t="shared" si="52"/>
        <v>0</v>
      </c>
      <c r="BZ48" s="301" t="b">
        <f t="shared" si="53"/>
        <v>0</v>
      </c>
      <c r="CA48" s="301" t="b">
        <f t="shared" si="54"/>
        <v>0</v>
      </c>
    </row>
    <row r="49" spans="1:57">
      <c r="A49" s="20"/>
      <c r="B49" s="37"/>
      <c r="C49" s="167"/>
      <c r="D49" s="37"/>
      <c r="E49" s="37"/>
      <c r="F49" s="37"/>
      <c r="G49" s="21"/>
      <c r="H49" s="22"/>
      <c r="I49" s="22"/>
      <c r="J49" s="22"/>
      <c r="K49" s="22"/>
      <c r="P49" s="21"/>
      <c r="Q49" s="21"/>
      <c r="R49" s="21"/>
      <c r="S49" s="21"/>
      <c r="T49" s="21"/>
      <c r="U49" s="21"/>
      <c r="V49" s="21"/>
      <c r="W49" s="21"/>
      <c r="X49" s="21"/>
      <c r="Y49" s="21"/>
      <c r="Z49" s="23"/>
      <c r="AA49" s="23"/>
      <c r="AD49" s="21">
        <f>SUM(AD9:AD48)</f>
        <v>0</v>
      </c>
      <c r="AE49" s="21">
        <f>SUM(AE9:AE48)</f>
        <v>0</v>
      </c>
      <c r="AF49" s="21">
        <f>AD49+AE49</f>
        <v>0</v>
      </c>
      <c r="AG49" s="157">
        <f>SUM(AG9:AG48)</f>
        <v>0</v>
      </c>
      <c r="AH49" s="21"/>
      <c r="AI49" s="21">
        <f>SUM(AI9:AI48)</f>
        <v>0</v>
      </c>
      <c r="AJ49" s="21">
        <f>SUM(AJ9:AJ48)</f>
        <v>0</v>
      </c>
      <c r="AK49" s="21">
        <f>AI49+AJ49</f>
        <v>0</v>
      </c>
      <c r="AL49" s="21"/>
      <c r="AM49" s="21"/>
      <c r="AN49" t="s">
        <v>90</v>
      </c>
      <c r="BC49" s="157"/>
      <c r="BD49" s="157"/>
      <c r="BE49" s="157"/>
    </row>
    <row r="50" spans="1:57">
      <c r="A50" s="24" t="s">
        <v>135</v>
      </c>
      <c r="B50" s="25"/>
      <c r="C50" s="168"/>
      <c r="D50" s="25"/>
      <c r="E50" s="25"/>
      <c r="F50" s="25"/>
      <c r="G50" s="25"/>
      <c r="H50" s="25"/>
      <c r="I50" s="25"/>
      <c r="J50" s="25"/>
      <c r="K50" s="25"/>
      <c r="L50" s="307">
        <f>SUM(L9:L48)</f>
        <v>0</v>
      </c>
      <c r="M50" s="308">
        <f>SUM(M9:M48)</f>
        <v>0</v>
      </c>
      <c r="N50" s="308">
        <f>SUM(N9:N48)</f>
        <v>0</v>
      </c>
      <c r="O50" s="26">
        <f>SUM(O9:O48)</f>
        <v>0</v>
      </c>
      <c r="P50" s="247">
        <f>SUM(P9:P49)</f>
        <v>0</v>
      </c>
      <c r="Q50" s="247">
        <f t="shared" ref="Q50:Y50" si="55">SUM(Q9:Q49)</f>
        <v>0</v>
      </c>
      <c r="R50" s="247">
        <f t="shared" si="55"/>
        <v>0</v>
      </c>
      <c r="S50" s="247">
        <f t="shared" si="55"/>
        <v>0</v>
      </c>
      <c r="T50" s="247">
        <f t="shared" si="55"/>
        <v>0</v>
      </c>
      <c r="U50" s="247">
        <f t="shared" si="55"/>
        <v>0</v>
      </c>
      <c r="V50" s="247">
        <f t="shared" si="55"/>
        <v>0</v>
      </c>
      <c r="W50" s="247">
        <f t="shared" si="55"/>
        <v>0</v>
      </c>
      <c r="X50" s="247">
        <f t="shared" si="55"/>
        <v>0</v>
      </c>
      <c r="Y50" s="247">
        <f t="shared" si="55"/>
        <v>0</v>
      </c>
      <c r="Z50" s="188">
        <f>SUM(Z9:Z48)</f>
        <v>0</v>
      </c>
      <c r="AA50" s="30">
        <f>SUM(AA9:AA48)</f>
        <v>0</v>
      </c>
      <c r="AC50">
        <f>(140*12)</f>
        <v>1680</v>
      </c>
      <c r="AD50" s="21"/>
      <c r="AE50" s="21"/>
      <c r="AH50" s="21"/>
      <c r="AI50" s="21"/>
      <c r="AJ50" s="21"/>
      <c r="AK50" s="21"/>
      <c r="AL50" s="21"/>
      <c r="AM50" s="21"/>
      <c r="AO50" s="185"/>
      <c r="AP50" s="185"/>
      <c r="AQ50" s="185"/>
      <c r="AR50" s="185"/>
      <c r="AS50" s="185"/>
      <c r="AT50" s="185"/>
      <c r="AU50" s="185"/>
      <c r="AV50" s="185"/>
      <c r="AW50" s="185"/>
      <c r="AX50" s="185"/>
      <c r="AY50" s="185"/>
      <c r="AZ50" s="185"/>
    </row>
    <row r="51" spans="1:57">
      <c r="A51" s="20"/>
      <c r="B51" s="20"/>
      <c r="D51" s="20"/>
      <c r="E51" s="20"/>
      <c r="F51" s="20"/>
      <c r="O51" s="31"/>
      <c r="Q51" s="12"/>
      <c r="R51" s="12"/>
      <c r="S51" s="12"/>
      <c r="T51" s="12"/>
      <c r="V51" s="12"/>
      <c r="W51" s="12"/>
      <c r="X51" s="12"/>
      <c r="Y51" s="12"/>
      <c r="Z51" s="32"/>
      <c r="AA51" s="32"/>
      <c r="AD51" s="21">
        <f>AD49*1.053</f>
        <v>0</v>
      </c>
      <c r="AE51" s="21">
        <f>AE49+($AG$49*AC50)</f>
        <v>0</v>
      </c>
      <c r="AF51" s="21">
        <f>AD51+AE51</f>
        <v>0</v>
      </c>
      <c r="AH51" s="21"/>
      <c r="AI51" s="21">
        <f>AI49*1.053</f>
        <v>0</v>
      </c>
      <c r="AJ51" s="21">
        <f>AJ49+(($AG$49*AC50)*0.242)</f>
        <v>0</v>
      </c>
      <c r="AK51" s="21">
        <f>AI51+AJ51</f>
        <v>0</v>
      </c>
      <c r="AL51" s="21"/>
      <c r="AM51" s="21"/>
      <c r="AN51" t="s">
        <v>92</v>
      </c>
      <c r="AO51" s="185"/>
      <c r="AP51" s="185"/>
      <c r="AQ51" s="185"/>
      <c r="AR51" s="185"/>
      <c r="AS51" s="185"/>
      <c r="AT51" s="185"/>
      <c r="AU51" s="185"/>
      <c r="AV51" s="185"/>
      <c r="AW51" s="185"/>
      <c r="AX51" s="185"/>
      <c r="AY51" s="185"/>
      <c r="AZ51" s="185"/>
    </row>
    <row r="52" spans="1:57">
      <c r="A52" s="20"/>
      <c r="B52" s="20"/>
      <c r="D52" s="20"/>
      <c r="E52" s="20"/>
      <c r="F52" s="20"/>
      <c r="O52" s="12"/>
      <c r="Q52" s="12"/>
      <c r="R52" s="12"/>
      <c r="S52" s="12"/>
      <c r="T52" s="12"/>
      <c r="V52" s="12"/>
      <c r="W52" s="12"/>
      <c r="X52" s="12"/>
      <c r="Y52" s="12"/>
      <c r="Z52" s="12"/>
      <c r="AA52" s="12"/>
      <c r="AC52">
        <f>(140*12)</f>
        <v>1680</v>
      </c>
      <c r="AD52" s="21"/>
      <c r="AE52" s="21"/>
      <c r="AH52" s="21"/>
      <c r="AI52" s="21"/>
      <c r="AJ52" s="21"/>
      <c r="AK52" s="21"/>
      <c r="AL52" s="21"/>
      <c r="AM52" s="21"/>
      <c r="AO52" s="185"/>
      <c r="AP52" s="185"/>
      <c r="AQ52" s="185"/>
      <c r="AR52" s="185"/>
      <c r="AS52" s="185"/>
      <c r="AT52" s="185"/>
      <c r="AU52" s="185"/>
      <c r="AV52" s="185"/>
      <c r="AW52" s="185"/>
      <c r="AX52" s="185"/>
      <c r="AY52" s="185"/>
      <c r="AZ52" s="185"/>
    </row>
    <row r="53" spans="1:57">
      <c r="AD53" s="21">
        <f>AD51*1.053</f>
        <v>0</v>
      </c>
      <c r="AE53" s="21">
        <f>AE51+($AG$49*AC52)</f>
        <v>0</v>
      </c>
      <c r="AF53" s="21">
        <f>AD53+AE53</f>
        <v>0</v>
      </c>
      <c r="AH53" s="21"/>
      <c r="AI53" s="21">
        <f>AI51*1.053</f>
        <v>0</v>
      </c>
      <c r="AJ53" s="21">
        <f>AJ51+(($AG$49*AC52)*0.242)</f>
        <v>0</v>
      </c>
      <c r="AK53" s="21">
        <f>AI53+AJ53</f>
        <v>0</v>
      </c>
      <c r="AL53" s="21"/>
      <c r="AM53" s="21"/>
      <c r="AN53" t="s">
        <v>94</v>
      </c>
      <c r="AO53" s="185"/>
      <c r="AP53" s="185"/>
      <c r="AQ53" s="185"/>
      <c r="AR53" s="185"/>
      <c r="AS53" s="185"/>
      <c r="AT53" s="185"/>
      <c r="AU53" s="185"/>
      <c r="AV53" s="185"/>
      <c r="AW53" s="185"/>
      <c r="AX53" s="185"/>
      <c r="AY53" s="185"/>
      <c r="AZ53" s="185"/>
    </row>
    <row r="54" spans="1:57" ht="15.75">
      <c r="A54" s="9"/>
      <c r="B54" s="9"/>
      <c r="C54" s="165"/>
      <c r="D54" s="9"/>
      <c r="E54" s="9"/>
      <c r="F54" s="9"/>
      <c r="AC54">
        <f>(140*12)</f>
        <v>1680</v>
      </c>
      <c r="AD54" s="21"/>
      <c r="AE54" s="21"/>
      <c r="AH54" s="21"/>
      <c r="AI54" s="21"/>
      <c r="AJ54" s="21"/>
      <c r="AK54" s="21"/>
      <c r="AL54" s="21"/>
      <c r="AM54" s="21"/>
      <c r="AO54" s="185"/>
      <c r="AP54" s="185"/>
      <c r="AQ54" s="185"/>
      <c r="AR54" s="185"/>
      <c r="AS54" s="185"/>
      <c r="AT54" s="185"/>
      <c r="AU54" s="185"/>
      <c r="AV54" s="185"/>
      <c r="AW54" s="185"/>
      <c r="AX54" s="185"/>
      <c r="AY54" s="185"/>
      <c r="AZ54" s="185"/>
    </row>
    <row r="55" spans="1:57">
      <c r="AD55" s="21">
        <f>AD53*1.053</f>
        <v>0</v>
      </c>
      <c r="AE55" s="21">
        <f>AE53+($AG$49*AC54)</f>
        <v>0</v>
      </c>
      <c r="AF55" s="21">
        <f>AD55+AE55</f>
        <v>0</v>
      </c>
      <c r="AH55" s="21"/>
      <c r="AI55" s="21">
        <f>AI53*1.053</f>
        <v>0</v>
      </c>
      <c r="AJ55" s="21">
        <f>AJ53+(($AG$49*AC54)*0.242)</f>
        <v>0</v>
      </c>
      <c r="AK55" s="21">
        <f>AI55+AJ55</f>
        <v>0</v>
      </c>
      <c r="AL55" s="21"/>
      <c r="AM55" s="21"/>
      <c r="AN55" t="s">
        <v>96</v>
      </c>
      <c r="AO55" s="185"/>
      <c r="AP55" s="185"/>
      <c r="AQ55" s="185"/>
      <c r="AR55" s="185"/>
      <c r="AS55" s="185"/>
      <c r="AT55" s="185"/>
      <c r="AU55" s="185"/>
      <c r="AV55" s="185"/>
      <c r="AW55" s="185"/>
      <c r="AX55" s="185"/>
      <c r="AY55" s="185"/>
      <c r="AZ55" s="185"/>
    </row>
    <row r="56" spans="1:57">
      <c r="AC56">
        <f>(140*12)</f>
        <v>1680</v>
      </c>
      <c r="AD56" s="21"/>
      <c r="AE56" s="21"/>
      <c r="AH56" s="21"/>
      <c r="AI56" s="21"/>
      <c r="AJ56" s="21"/>
      <c r="AK56" s="21"/>
      <c r="AL56" s="21"/>
      <c r="AM56" s="21"/>
      <c r="AO56" s="185"/>
      <c r="AP56" s="185"/>
      <c r="AQ56" s="185"/>
      <c r="AR56" s="185"/>
      <c r="AS56" s="185"/>
      <c r="AT56" s="185"/>
      <c r="AU56" s="185"/>
      <c r="AV56" s="185"/>
      <c r="AW56" s="185"/>
      <c r="AX56" s="185"/>
      <c r="AY56" s="185"/>
      <c r="AZ56" s="185"/>
    </row>
    <row r="57" spans="1:57">
      <c r="AD57" s="21">
        <f>AD55*1.053</f>
        <v>0</v>
      </c>
      <c r="AE57" s="21">
        <f>AE55+($AG$49*AC56)</f>
        <v>0</v>
      </c>
      <c r="AF57" s="21">
        <f>AD57+AE57</f>
        <v>0</v>
      </c>
      <c r="AH57" s="21"/>
      <c r="AI57" s="21">
        <f>AI55*1.053</f>
        <v>0</v>
      </c>
      <c r="AJ57" s="21">
        <f>AJ55+(($AG$49*AC56)*0.242)</f>
        <v>0</v>
      </c>
      <c r="AK57" s="21">
        <f>AI57+AJ57</f>
        <v>0</v>
      </c>
      <c r="AL57" s="21"/>
      <c r="AM57" s="21"/>
      <c r="AN57" t="s">
        <v>98</v>
      </c>
      <c r="AO57" s="185"/>
      <c r="AP57" s="185"/>
      <c r="AQ57" s="185"/>
      <c r="AR57" s="185"/>
      <c r="AS57" s="185"/>
      <c r="AT57" s="185"/>
      <c r="AU57" s="185"/>
      <c r="AV57" s="185"/>
      <c r="AW57" s="185"/>
      <c r="AX57" s="185"/>
      <c r="AY57" s="185"/>
      <c r="AZ57" s="185"/>
    </row>
    <row r="58" spans="1:57">
      <c r="AO58" s="185"/>
      <c r="AP58" s="185"/>
      <c r="AQ58" s="185"/>
      <c r="AR58" s="185"/>
      <c r="AS58" s="185"/>
      <c r="AT58" s="185"/>
      <c r="AU58" s="185"/>
      <c r="AV58" s="185"/>
      <c r="AW58" s="185"/>
      <c r="AX58" s="185"/>
      <c r="AY58" s="185"/>
      <c r="AZ58" s="185"/>
    </row>
    <row r="59" spans="1:57">
      <c r="AO59" s="185"/>
      <c r="AP59" s="185"/>
      <c r="AQ59" s="185"/>
      <c r="AR59" s="185"/>
      <c r="AS59" s="185"/>
      <c r="AT59" s="185"/>
      <c r="AU59" s="185"/>
      <c r="AV59" s="185"/>
      <c r="AW59" s="185"/>
      <c r="AX59" s="185"/>
      <c r="AY59" s="185"/>
      <c r="AZ59" s="185"/>
    </row>
    <row r="60" spans="1:57">
      <c r="AO60" s="185"/>
      <c r="AP60" s="185"/>
      <c r="AQ60" s="185"/>
      <c r="AR60" s="185"/>
      <c r="AS60" s="185"/>
      <c r="AT60" s="185"/>
      <c r="AU60" s="185"/>
      <c r="AV60" s="185"/>
      <c r="AW60" s="185"/>
      <c r="AX60" s="185"/>
      <c r="AY60" s="185"/>
      <c r="AZ60" s="185"/>
    </row>
    <row r="61" spans="1:57" ht="33.75">
      <c r="AO61" s="164" t="s">
        <v>102</v>
      </c>
      <c r="AP61" s="186" t="s">
        <v>103</v>
      </c>
      <c r="AR61" s="136" t="s">
        <v>51</v>
      </c>
      <c r="AS61" s="136" t="s">
        <v>52</v>
      </c>
      <c r="AT61" s="136" t="s">
        <v>54</v>
      </c>
      <c r="AU61" s="136" t="s">
        <v>55</v>
      </c>
      <c r="AV61" s="136" t="s">
        <v>104</v>
      </c>
      <c r="AX61" s="136" t="s">
        <v>57</v>
      </c>
      <c r="AY61" s="136" t="s">
        <v>105</v>
      </c>
      <c r="AZ61" s="136" t="s">
        <v>106</v>
      </c>
      <c r="BB61" s="136" t="s">
        <v>60</v>
      </c>
    </row>
    <row r="62" spans="1:57">
      <c r="AO62" s="185">
        <f>SUM(M9:M48)</f>
        <v>0</v>
      </c>
      <c r="AP62" s="185">
        <f>SUM(N9:N48)</f>
        <v>0</v>
      </c>
      <c r="AQ62" s="185"/>
      <c r="AR62" s="185">
        <f>SUM(P9:P48)</f>
        <v>0</v>
      </c>
      <c r="AS62" s="185">
        <f>SUM(Q9:Q48)</f>
        <v>0</v>
      </c>
      <c r="AT62" s="185">
        <f>SUM(S9:S48)</f>
        <v>0</v>
      </c>
      <c r="AU62" s="185">
        <f>SUM(T9:T48)</f>
        <v>0</v>
      </c>
      <c r="AV62" s="185">
        <f>SUM(U9:U48)</f>
        <v>0</v>
      </c>
      <c r="AW62" s="185"/>
      <c r="AX62" s="185">
        <f>SUM(W9:W48)</f>
        <v>0</v>
      </c>
      <c r="AY62" s="185">
        <f>SUM(X9:X48)</f>
        <v>0</v>
      </c>
      <c r="AZ62" s="185">
        <f>SUM(Y9:Y48)</f>
        <v>0</v>
      </c>
      <c r="BA62" s="185"/>
      <c r="BB62" s="187">
        <f>SUM(AO62:AZ62)</f>
        <v>0</v>
      </c>
      <c r="BC62" t="s">
        <v>90</v>
      </c>
    </row>
    <row r="63" spans="1:57">
      <c r="AO63" s="185"/>
      <c r="AP63" s="185"/>
      <c r="AQ63" s="185"/>
      <c r="AR63" s="185"/>
      <c r="AS63" s="185"/>
      <c r="AT63" s="185"/>
      <c r="AU63" s="185"/>
      <c r="AV63" s="185"/>
      <c r="AW63" s="185"/>
      <c r="AX63" s="185"/>
      <c r="AY63" s="185"/>
      <c r="AZ63" s="185"/>
      <c r="BA63" s="185"/>
      <c r="BB63" s="187"/>
    </row>
    <row r="64" spans="1:57">
      <c r="AO64" s="185">
        <f>(AO62*1.02)</f>
        <v>0</v>
      </c>
      <c r="AP64" s="185">
        <f>AP62</f>
        <v>0</v>
      </c>
      <c r="AQ64" s="185"/>
      <c r="AR64" s="185">
        <f>AF51*0.158</f>
        <v>0</v>
      </c>
      <c r="AS64" s="185">
        <f>AS62*1.08</f>
        <v>0</v>
      </c>
      <c r="AT64" s="185">
        <f>AT62*1.025</f>
        <v>0</v>
      </c>
      <c r="AU64" s="185">
        <f>AU62*1.05</f>
        <v>0</v>
      </c>
      <c r="AV64" s="185">
        <f>AV62*1.05</f>
        <v>0</v>
      </c>
      <c r="AW64" s="185"/>
      <c r="AX64" s="185">
        <f>AF51*0.062</f>
        <v>0</v>
      </c>
      <c r="AY64" s="185">
        <f>AF51*0.0145</f>
        <v>0</v>
      </c>
      <c r="AZ64" s="185">
        <f>AF51*0.0155</f>
        <v>0</v>
      </c>
      <c r="BA64" s="185"/>
      <c r="BB64" s="187">
        <f>SUM(AO64:AZ64)</f>
        <v>0</v>
      </c>
      <c r="BC64" t="s">
        <v>92</v>
      </c>
    </row>
    <row r="65" spans="41:55">
      <c r="AO65" s="185"/>
      <c r="AP65" s="185"/>
      <c r="AQ65" s="185"/>
      <c r="AR65" s="185"/>
      <c r="AS65" s="185"/>
      <c r="AT65" s="185"/>
      <c r="AU65" s="185"/>
      <c r="AV65" s="185"/>
      <c r="AW65" s="185"/>
      <c r="AX65" s="185"/>
      <c r="AY65" s="185"/>
      <c r="AZ65" s="185"/>
      <c r="BA65" s="185"/>
      <c r="BB65" s="187"/>
    </row>
    <row r="66" spans="41:55">
      <c r="AO66" s="185">
        <f>(AO64*1.02)</f>
        <v>0</v>
      </c>
      <c r="AP66" s="185">
        <f>AP64</f>
        <v>0</v>
      </c>
      <c r="AQ66" s="185"/>
      <c r="AR66" s="185">
        <f>AF53*0.158</f>
        <v>0</v>
      </c>
      <c r="AS66" s="185">
        <f>AS64*1.08</f>
        <v>0</v>
      </c>
      <c r="AT66" s="185">
        <f>AT64*1.025</f>
        <v>0</v>
      </c>
      <c r="AU66" s="185">
        <f>AU64*1.05</f>
        <v>0</v>
      </c>
      <c r="AV66" s="185">
        <f>AV64*1.05</f>
        <v>0</v>
      </c>
      <c r="AW66" s="185"/>
      <c r="AX66" s="185">
        <f>AF53*0.062</f>
        <v>0</v>
      </c>
      <c r="AY66" s="185">
        <f>AF53*0.0145</f>
        <v>0</v>
      </c>
      <c r="AZ66" s="185">
        <f>AF53*0.0155</f>
        <v>0</v>
      </c>
      <c r="BA66" s="185"/>
      <c r="BB66" s="187">
        <f>SUM(AO66:AZ66)</f>
        <v>0</v>
      </c>
      <c r="BC66" t="s">
        <v>94</v>
      </c>
    </row>
    <row r="67" spans="41:55">
      <c r="AO67" s="185"/>
      <c r="AP67" s="185"/>
      <c r="AQ67" s="185"/>
      <c r="AR67" s="185"/>
      <c r="AS67" s="185"/>
      <c r="AT67" s="185"/>
      <c r="AU67" s="185"/>
      <c r="AV67" s="185"/>
      <c r="AW67" s="185"/>
      <c r="AX67" s="185"/>
      <c r="AY67" s="185"/>
      <c r="AZ67" s="185"/>
      <c r="BA67" s="185"/>
      <c r="BB67" s="187"/>
    </row>
    <row r="68" spans="41:55">
      <c r="AO68" s="185">
        <f>(AO66*1.02)</f>
        <v>0</v>
      </c>
      <c r="AP68" s="185">
        <f>AP66</f>
        <v>0</v>
      </c>
      <c r="AQ68" s="185"/>
      <c r="AR68" s="185">
        <f>AF55*0.158</f>
        <v>0</v>
      </c>
      <c r="AS68" s="185">
        <f>AS66*1.08</f>
        <v>0</v>
      </c>
      <c r="AT68" s="185">
        <f>AT66*1.025</f>
        <v>0</v>
      </c>
      <c r="AU68" s="185">
        <f>AU66*1.05</f>
        <v>0</v>
      </c>
      <c r="AV68" s="185">
        <f>AV66*1.05</f>
        <v>0</v>
      </c>
      <c r="AW68" s="185"/>
      <c r="AX68" s="185">
        <f>AF55*0.062</f>
        <v>0</v>
      </c>
      <c r="AY68" s="185">
        <f>AF55*0.0145</f>
        <v>0</v>
      </c>
      <c r="AZ68" s="185">
        <f>AF55*0.0155</f>
        <v>0</v>
      </c>
      <c r="BA68" s="185"/>
      <c r="BB68" s="187">
        <f>SUM(AO68:AZ68)</f>
        <v>0</v>
      </c>
      <c r="BC68" t="s">
        <v>96</v>
      </c>
    </row>
    <row r="69" spans="41:55">
      <c r="AO69" s="185"/>
      <c r="AP69" s="185"/>
      <c r="AQ69" s="185"/>
      <c r="AR69" s="185"/>
      <c r="AS69" s="185"/>
      <c r="AT69" s="185"/>
      <c r="AU69" s="185"/>
      <c r="AV69" s="185"/>
      <c r="AW69" s="185"/>
      <c r="AX69" s="185"/>
      <c r="AY69" s="185"/>
      <c r="AZ69" s="185"/>
      <c r="BA69" s="185"/>
      <c r="BB69" s="187"/>
    </row>
    <row r="70" spans="41:55">
      <c r="AO70" s="185">
        <f>(AO68*1.02)</f>
        <v>0</v>
      </c>
      <c r="AP70" s="185">
        <f>AP68</f>
        <v>0</v>
      </c>
      <c r="AQ70" s="185"/>
      <c r="AR70" s="185">
        <f>AF57*0.158</f>
        <v>0</v>
      </c>
      <c r="AS70" s="185">
        <f>AS68*1.08</f>
        <v>0</v>
      </c>
      <c r="AT70" s="185">
        <f>AT68*1.025</f>
        <v>0</v>
      </c>
      <c r="AU70" s="185">
        <f>AU68*1.05</f>
        <v>0</v>
      </c>
      <c r="AV70" s="185">
        <f>AV68*1.05</f>
        <v>0</v>
      </c>
      <c r="AW70" s="185"/>
      <c r="AX70" s="185">
        <f>AF57*0.062</f>
        <v>0</v>
      </c>
      <c r="AY70" s="185">
        <f>AF57*0.0145</f>
        <v>0</v>
      </c>
      <c r="AZ70" s="185">
        <f>AF57*0.0155</f>
        <v>0</v>
      </c>
      <c r="BA70" s="185"/>
      <c r="BB70" s="187">
        <f>SUM(AO70:AZ70)</f>
        <v>0</v>
      </c>
      <c r="BC70" t="s">
        <v>98</v>
      </c>
    </row>
    <row r="71" spans="41:55">
      <c r="AO71" s="185"/>
      <c r="AP71" s="185"/>
      <c r="AQ71" s="185"/>
      <c r="AR71" s="185"/>
      <c r="AS71" s="185"/>
      <c r="AT71" s="185"/>
      <c r="AU71" s="185"/>
      <c r="AV71" s="185"/>
      <c r="AW71" s="185"/>
      <c r="AX71" s="185"/>
      <c r="AY71" s="185"/>
      <c r="AZ71" s="185"/>
      <c r="BA71" s="185"/>
      <c r="BB71" s="185"/>
    </row>
    <row r="72" spans="41:55">
      <c r="AO72" s="185"/>
      <c r="AP72" s="185"/>
      <c r="AQ72" s="185"/>
      <c r="AR72" s="185"/>
      <c r="AS72" s="185"/>
      <c r="AT72" s="185"/>
      <c r="AU72" s="185"/>
      <c r="AV72" s="185"/>
      <c r="AW72" s="185"/>
      <c r="AX72" s="185"/>
      <c r="AY72" s="185"/>
      <c r="AZ72" s="185"/>
      <c r="BA72" s="185"/>
      <c r="BB72" s="185"/>
    </row>
    <row r="73" spans="41:55">
      <c r="AO73" s="185"/>
      <c r="AP73" s="185"/>
      <c r="AQ73" s="185"/>
      <c r="AR73" s="185"/>
      <c r="AS73" s="185"/>
      <c r="AT73" s="185"/>
      <c r="AU73" s="185"/>
      <c r="AV73" s="185"/>
      <c r="AW73" s="185"/>
      <c r="AX73" s="185"/>
      <c r="AY73" s="185"/>
      <c r="AZ73" s="185"/>
      <c r="BA73" s="185"/>
      <c r="BB73" s="185"/>
    </row>
    <row r="74" spans="41:55">
      <c r="AO74" s="185"/>
      <c r="AP74" s="185"/>
      <c r="AQ74" s="185"/>
      <c r="AR74" s="185"/>
      <c r="AS74" s="185"/>
      <c r="AT74" s="185"/>
      <c r="AU74" s="185"/>
      <c r="AV74" s="185"/>
      <c r="AW74" s="185"/>
      <c r="AX74" s="185"/>
      <c r="AY74" s="185"/>
      <c r="AZ74" s="185"/>
      <c r="BA74" s="185"/>
      <c r="BB74" s="185"/>
    </row>
    <row r="75" spans="41:55">
      <c r="AO75" s="185"/>
      <c r="AP75" s="185"/>
      <c r="AQ75" s="185"/>
      <c r="AR75" s="185"/>
      <c r="AS75" s="185"/>
      <c r="AT75" s="185"/>
      <c r="AU75" s="185"/>
      <c r="AV75" s="185"/>
      <c r="AW75" s="185"/>
      <c r="AX75" s="185"/>
      <c r="AY75" s="185"/>
      <c r="AZ75" s="185"/>
      <c r="BA75" s="185"/>
      <c r="BB75" s="185"/>
    </row>
  </sheetData>
  <sheetProtection selectLockedCells="1"/>
  <mergeCells count="4">
    <mergeCell ref="A2:AA2"/>
    <mergeCell ref="A3:AA3"/>
    <mergeCell ref="A4:AA4"/>
    <mergeCell ref="I7:K7"/>
  </mergeCells>
  <conditionalFormatting sqref="I9:K48">
    <cfRule type="cellIs" dxfId="9" priority="1" stopIfTrue="1" operator="equal">
      <formula>"ERROR"</formula>
    </cfRule>
    <cfRule type="cellIs" dxfId="8" priority="2" stopIfTrue="1" operator="equal">
      <formula>"ERROR"</formula>
    </cfRule>
  </conditionalFormatting>
  <pageMargins left="0.49" right="0.56999999999999995" top="0.73" bottom="1" header="0.28000000000000003" footer="0.5"/>
  <pageSetup scale="36" fitToHeight="2" orientation="portrait" horizontalDpi="300" verticalDpi="30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B75"/>
  <sheetViews>
    <sheetView showGridLines="0" zoomScale="130" zoomScaleNormal="130" zoomScaleSheetLayoutView="75" zoomScalePageLayoutView="130" workbookViewId="0">
      <selection activeCell="H9" sqref="H9:H18"/>
    </sheetView>
  </sheetViews>
  <sheetFormatPr defaultColWidth="8.85546875" defaultRowHeight="12.75"/>
  <cols>
    <col min="1" max="1" width="21.85546875" customWidth="1"/>
    <col min="2" max="2" width="8.85546875" customWidth="1"/>
    <col min="3" max="3" width="8.140625" style="166" hidden="1" customWidth="1"/>
    <col min="4" max="4" width="8.85546875" customWidth="1"/>
    <col min="5" max="6" width="7.85546875" customWidth="1"/>
    <col min="7" max="7" width="10.28515625" customWidth="1"/>
    <col min="8" max="8" width="7.7109375" customWidth="1"/>
    <col min="9" max="9" width="9.42578125" customWidth="1"/>
    <col min="10" max="10" width="8.42578125" customWidth="1"/>
    <col min="11" max="11" width="8.28515625" customWidth="1"/>
    <col min="12" max="12" width="7.7109375" style="159" customWidth="1"/>
    <col min="13" max="13" width="9.42578125" style="157" customWidth="1"/>
    <col min="14" max="14" width="12.28515625" style="157" customWidth="1"/>
    <col min="15" max="15" width="9.7109375" customWidth="1"/>
    <col min="16" max="16" width="11.140625" customWidth="1"/>
    <col min="17" max="17" width="9.28515625" hidden="1" customWidth="1"/>
    <col min="18" max="18" width="9.28515625" customWidth="1"/>
    <col min="19" max="21" width="8.85546875" customWidth="1"/>
    <col min="22" max="22" width="10.42578125" customWidth="1"/>
    <col min="23" max="23" width="9.42578125" customWidth="1"/>
    <col min="24" max="24" width="8.7109375" customWidth="1"/>
    <col min="25" max="25" width="8.85546875" customWidth="1"/>
    <col min="26" max="27" width="10.42578125" customWidth="1"/>
    <col min="28" max="28" width="9.140625" style="152" customWidth="1"/>
    <col min="29" max="29" width="9.140625" hidden="1" customWidth="1"/>
    <col min="30" max="30" width="11" style="159" hidden="1" customWidth="1"/>
    <col min="31" max="31" width="9.85546875" style="159" hidden="1" customWidth="1"/>
    <col min="32" max="32" width="9.85546875" style="21" hidden="1" customWidth="1"/>
    <col min="33" max="33" width="11" style="157" hidden="1" customWidth="1"/>
    <col min="34" max="34" width="3.42578125" hidden="1" customWidth="1"/>
    <col min="35" max="39" width="9.85546875" style="159" hidden="1" customWidth="1"/>
    <col min="40" max="40" width="8.42578125" hidden="1" customWidth="1"/>
    <col min="41" max="41" width="11" hidden="1" customWidth="1"/>
    <col min="42" max="42" width="10.7109375" hidden="1" customWidth="1"/>
    <col min="43" max="43" width="9.140625" hidden="1" customWidth="1"/>
    <col min="44" max="45" width="12.28515625" hidden="1" customWidth="1"/>
    <col min="46" max="46" width="11.28515625" hidden="1" customWidth="1"/>
    <col min="47" max="47" width="9.28515625" hidden="1" customWidth="1"/>
    <col min="48" max="48" width="10.28515625" hidden="1" customWidth="1"/>
    <col min="49" max="49" width="9.140625" hidden="1" customWidth="1"/>
    <col min="50" max="50" width="12" hidden="1" customWidth="1"/>
    <col min="51" max="52" width="11.28515625" hidden="1" customWidth="1"/>
    <col min="53" max="53" width="9.140625" hidden="1" customWidth="1"/>
    <col min="54" max="54" width="12.28515625" hidden="1" customWidth="1"/>
    <col min="55" max="57" width="9.140625" hidden="1" customWidth="1"/>
    <col min="58" max="58" width="10.28515625" hidden="1" customWidth="1"/>
    <col min="59" max="60" width="9.140625" hidden="1" customWidth="1"/>
    <col min="61" max="61" width="10.28515625" hidden="1" customWidth="1"/>
    <col min="62" max="71" width="9.140625" hidden="1" customWidth="1"/>
    <col min="72" max="72" width="8.85546875" hidden="1" customWidth="1"/>
    <col min="73" max="80" width="9.140625" hidden="1" customWidth="1"/>
  </cols>
  <sheetData>
    <row r="2" spans="1:79" ht="15.75">
      <c r="A2" s="476" t="s">
        <v>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1:79" ht="15.75">
      <c r="A3" s="476" t="s">
        <v>1</v>
      </c>
      <c r="B3" s="476"/>
      <c r="C3" s="476"/>
      <c r="D3" s="476"/>
      <c r="E3" s="476"/>
      <c r="F3" s="476"/>
      <c r="G3" s="477"/>
      <c r="H3" s="477"/>
      <c r="I3" s="477"/>
      <c r="J3" s="477"/>
      <c r="K3" s="477"/>
      <c r="L3" s="477"/>
      <c r="M3" s="477"/>
      <c r="N3" s="477"/>
      <c r="O3" s="477"/>
      <c r="P3" s="477"/>
      <c r="Q3" s="477"/>
      <c r="R3" s="477"/>
      <c r="S3" s="477"/>
      <c r="T3" s="477"/>
      <c r="U3" s="477"/>
      <c r="V3" s="477"/>
      <c r="W3" s="477"/>
      <c r="X3" s="477"/>
      <c r="Y3" s="477"/>
      <c r="Z3" s="477"/>
      <c r="AA3" s="477"/>
      <c r="AO3" s="189" t="s">
        <v>2</v>
      </c>
      <c r="AP3" s="189"/>
      <c r="AQ3" s="189"/>
      <c r="AR3" s="189" t="s">
        <v>3</v>
      </c>
      <c r="AS3" s="189"/>
      <c r="AT3" s="404"/>
      <c r="AU3" s="189" t="s">
        <v>4</v>
      </c>
      <c r="AV3" s="189"/>
      <c r="AW3" s="190"/>
      <c r="AX3" s="189" t="s">
        <v>5</v>
      </c>
      <c r="AY3" s="189"/>
      <c r="AZ3" s="190"/>
      <c r="BA3" s="189" t="s">
        <v>6</v>
      </c>
      <c r="BB3" s="189"/>
    </row>
    <row r="4" spans="1:79" ht="15.75">
      <c r="A4" s="476" t="s">
        <v>107</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O4" s="193" t="s">
        <v>8</v>
      </c>
      <c r="AP4" s="193"/>
      <c r="AQ4" s="189"/>
      <c r="AR4" s="193" t="s">
        <v>9</v>
      </c>
      <c r="AS4" s="189"/>
      <c r="AT4" s="404"/>
      <c r="AU4" s="193" t="s">
        <v>10</v>
      </c>
      <c r="AV4" s="189"/>
      <c r="AW4" s="191"/>
      <c r="AX4" s="193" t="s">
        <v>9</v>
      </c>
      <c r="AY4" s="193"/>
      <c r="AZ4" s="191"/>
      <c r="BA4" s="193" t="s">
        <v>11</v>
      </c>
      <c r="BB4" s="193"/>
    </row>
    <row r="5" spans="1:79" ht="69.75" customHeight="1" thickBot="1">
      <c r="A5" s="165"/>
      <c r="B5" s="165"/>
      <c r="C5" s="165"/>
      <c r="D5" s="165"/>
      <c r="E5" s="165"/>
      <c r="F5" s="165"/>
      <c r="G5" s="165"/>
      <c r="H5" s="165"/>
      <c r="I5" s="165"/>
      <c r="J5" s="165"/>
      <c r="K5" s="165"/>
      <c r="L5" s="165"/>
      <c r="M5" s="165"/>
      <c r="N5" s="165"/>
      <c r="O5" s="165"/>
      <c r="P5" s="235" t="s">
        <v>13</v>
      </c>
      <c r="Q5" s="236" t="s">
        <v>108</v>
      </c>
      <c r="R5" s="236" t="s">
        <v>15</v>
      </c>
      <c r="S5" s="235" t="s">
        <v>16</v>
      </c>
      <c r="T5" s="47"/>
      <c r="U5" s="235" t="s">
        <v>17</v>
      </c>
      <c r="V5" s="47"/>
      <c r="W5" s="47"/>
      <c r="X5" s="47"/>
      <c r="Y5" s="47"/>
      <c r="Z5" s="47"/>
      <c r="AA5" s="47"/>
      <c r="AB5" s="47"/>
      <c r="AO5" s="189"/>
      <c r="AP5" s="189"/>
      <c r="AQ5" s="189"/>
      <c r="AR5" s="189"/>
      <c r="AS5" s="189"/>
      <c r="AT5" s="404"/>
      <c r="AU5" s="189"/>
      <c r="AV5" s="189"/>
      <c r="AW5" s="191"/>
      <c r="AX5" s="189"/>
      <c r="AY5" s="189"/>
      <c r="AZ5" s="191"/>
      <c r="BA5" s="189"/>
      <c r="BB5" s="189"/>
    </row>
    <row r="6" spans="1:79" ht="13.5" thickBot="1">
      <c r="A6" s="11"/>
      <c r="B6" s="12"/>
      <c r="L6" s="161"/>
      <c r="M6" s="162"/>
      <c r="N6" s="162"/>
      <c r="O6" s="162"/>
      <c r="P6" s="241">
        <f>'Personnel Worksheet 5 años'!P7</f>
        <v>0.3</v>
      </c>
      <c r="Q6" s="240">
        <v>0</v>
      </c>
      <c r="R6" s="240">
        <f>'Personnel Worksheet 5 años'!R7</f>
        <v>802.59</v>
      </c>
      <c r="S6" s="240">
        <v>600</v>
      </c>
      <c r="T6" s="239"/>
      <c r="U6" s="241">
        <v>4.3999999999999997E-2</v>
      </c>
      <c r="V6" s="239"/>
      <c r="W6" s="239"/>
      <c r="X6" s="239"/>
      <c r="Y6" s="239"/>
      <c r="Z6" s="239"/>
      <c r="AA6" s="239"/>
      <c r="AB6" s="239"/>
      <c r="AO6" s="191"/>
      <c r="AP6" s="191"/>
      <c r="AQ6" s="191"/>
      <c r="AR6" s="191"/>
      <c r="AS6" s="404"/>
      <c r="AT6" s="404"/>
      <c r="AU6" s="191"/>
      <c r="AV6" s="191"/>
      <c r="AW6" s="191"/>
      <c r="AX6" s="191"/>
      <c r="AY6" s="191"/>
      <c r="AZ6" s="191"/>
      <c r="BA6" s="191"/>
      <c r="BB6" s="191"/>
      <c r="BD6" s="201" t="s">
        <v>23</v>
      </c>
      <c r="BE6" s="202"/>
      <c r="BF6" s="202"/>
      <c r="BG6" s="202"/>
      <c r="BH6" s="203"/>
      <c r="BI6" s="201" t="s">
        <v>24</v>
      </c>
      <c r="BJ6" s="202"/>
      <c r="BK6" s="202"/>
      <c r="BL6" s="202"/>
      <c r="BM6" s="203"/>
    </row>
    <row r="7" spans="1:79" ht="13.5" thickBot="1">
      <c r="A7" s="11"/>
      <c r="B7" s="12"/>
      <c r="D7" s="234">
        <v>2</v>
      </c>
      <c r="E7" s="11" t="s">
        <v>109</v>
      </c>
      <c r="F7" s="11"/>
      <c r="I7" s="473" t="s">
        <v>26</v>
      </c>
      <c r="J7" s="474"/>
      <c r="K7" s="475"/>
      <c r="L7" s="161"/>
      <c r="M7" s="162"/>
      <c r="N7" s="243" t="s">
        <v>27</v>
      </c>
      <c r="O7" s="244"/>
      <c r="P7" s="245" t="s">
        <v>28</v>
      </c>
      <c r="Q7" s="245" t="s">
        <v>29</v>
      </c>
      <c r="R7" s="245" t="s">
        <v>30</v>
      </c>
      <c r="S7" s="245" t="s">
        <v>31</v>
      </c>
      <c r="T7" s="245"/>
      <c r="U7" s="245" t="s">
        <v>32</v>
      </c>
      <c r="V7" s="246"/>
      <c r="W7" s="246" t="s">
        <v>33</v>
      </c>
      <c r="X7" s="246" t="s">
        <v>34</v>
      </c>
      <c r="Y7" s="246" t="s">
        <v>35</v>
      </c>
      <c r="Z7" s="246"/>
      <c r="AA7" s="246"/>
      <c r="AB7" s="239"/>
      <c r="AO7" s="191"/>
      <c r="AP7" s="191"/>
      <c r="AQ7" s="191"/>
      <c r="AR7" s="191"/>
      <c r="AS7" s="404"/>
      <c r="AT7" s="404"/>
      <c r="AU7" s="191"/>
      <c r="AV7" s="191"/>
      <c r="AW7" s="191"/>
      <c r="AX7" s="191"/>
      <c r="AY7" s="191"/>
      <c r="AZ7" s="191"/>
      <c r="BA7" s="191"/>
      <c r="BB7" s="191"/>
      <c r="BD7" s="201"/>
      <c r="BE7" s="202"/>
      <c r="BF7" s="202"/>
      <c r="BG7" s="202"/>
      <c r="BH7" s="203"/>
      <c r="BI7" s="201"/>
      <c r="BJ7" s="202"/>
      <c r="BK7" s="202"/>
      <c r="BL7" s="202"/>
      <c r="BM7" s="203"/>
    </row>
    <row r="8" spans="1:79" s="1" customFormat="1" ht="53.25" customHeight="1" thickBot="1">
      <c r="A8" s="136" t="s">
        <v>36</v>
      </c>
      <c r="B8" s="136" t="s">
        <v>37</v>
      </c>
      <c r="C8" s="163" t="s">
        <v>38</v>
      </c>
      <c r="D8" s="136" t="s">
        <v>39</v>
      </c>
      <c r="E8" s="136" t="s">
        <v>40</v>
      </c>
      <c r="F8" s="136" t="s">
        <v>41</v>
      </c>
      <c r="G8" s="136" t="s">
        <v>110</v>
      </c>
      <c r="H8" s="136" t="s">
        <v>43</v>
      </c>
      <c r="I8" s="214" t="s">
        <v>111</v>
      </c>
      <c r="J8" s="214" t="s">
        <v>45</v>
      </c>
      <c r="K8" s="214" t="s">
        <v>46</v>
      </c>
      <c r="L8" s="163" t="s">
        <v>47</v>
      </c>
      <c r="M8" s="164" t="s">
        <v>48</v>
      </c>
      <c r="N8" s="164" t="s">
        <v>49</v>
      </c>
      <c r="O8" s="137" t="s">
        <v>50</v>
      </c>
      <c r="P8" s="136" t="s">
        <v>51</v>
      </c>
      <c r="Q8" s="136" t="s">
        <v>52</v>
      </c>
      <c r="R8" s="136" t="s">
        <v>53</v>
      </c>
      <c r="S8" s="136" t="s">
        <v>54</v>
      </c>
      <c r="T8" s="136" t="s">
        <v>55</v>
      </c>
      <c r="U8" s="136" t="s">
        <v>112</v>
      </c>
      <c r="V8" s="136" t="s">
        <v>56</v>
      </c>
      <c r="W8" s="136" t="s">
        <v>57</v>
      </c>
      <c r="X8" s="136" t="s">
        <v>58</v>
      </c>
      <c r="Y8" s="136" t="s">
        <v>59</v>
      </c>
      <c r="Z8" s="138" t="s">
        <v>60</v>
      </c>
      <c r="AA8" s="139" t="s">
        <v>61</v>
      </c>
      <c r="AB8" s="152"/>
      <c r="AD8" s="169" t="s">
        <v>62</v>
      </c>
      <c r="AE8" s="169" t="s">
        <v>63</v>
      </c>
      <c r="AF8" s="172"/>
      <c r="AG8" s="171" t="s">
        <v>64</v>
      </c>
      <c r="AI8" s="169" t="s">
        <v>65</v>
      </c>
      <c r="AJ8" s="169" t="s">
        <v>66</v>
      </c>
      <c r="AK8" s="169" t="s">
        <v>67</v>
      </c>
      <c r="AL8" s="169" t="s">
        <v>68</v>
      </c>
      <c r="AM8" s="169" t="s">
        <v>69</v>
      </c>
      <c r="AO8" s="192" t="s">
        <v>70</v>
      </c>
      <c r="AP8" s="192" t="s">
        <v>71</v>
      </c>
      <c r="AQ8" s="190"/>
      <c r="AR8" s="192" t="s">
        <v>72</v>
      </c>
      <c r="AS8" s="192" t="s">
        <v>73</v>
      </c>
      <c r="AT8" s="404"/>
      <c r="AU8" s="192" t="s">
        <v>74</v>
      </c>
      <c r="AV8" s="192" t="s">
        <v>75</v>
      </c>
      <c r="AW8" s="190"/>
      <c r="AX8" s="192" t="s">
        <v>74</v>
      </c>
      <c r="AY8" s="192" t="s">
        <v>75</v>
      </c>
      <c r="AZ8" s="190"/>
      <c r="BA8" s="192" t="s">
        <v>74</v>
      </c>
      <c r="BB8" s="192" t="s">
        <v>75</v>
      </c>
      <c r="BC8" s="304" t="s">
        <v>76</v>
      </c>
      <c r="BD8" s="62" t="s">
        <v>77</v>
      </c>
      <c r="BE8" s="63" t="s">
        <v>78</v>
      </c>
      <c r="BF8" s="63" t="s">
        <v>79</v>
      </c>
      <c r="BG8" s="63" t="s">
        <v>80</v>
      </c>
      <c r="BH8" s="64" t="s">
        <v>81</v>
      </c>
      <c r="BI8" s="204" t="s">
        <v>77</v>
      </c>
      <c r="BJ8" s="205" t="s">
        <v>82</v>
      </c>
      <c r="BK8" s="205" t="s">
        <v>81</v>
      </c>
      <c r="BL8" s="63"/>
      <c r="BM8" s="206" t="s">
        <v>83</v>
      </c>
      <c r="BO8" s="1" t="s">
        <v>77</v>
      </c>
      <c r="BP8" s="1" t="s">
        <v>79</v>
      </c>
      <c r="BQ8" s="1" t="s">
        <v>81</v>
      </c>
      <c r="BR8" s="1" t="s">
        <v>83</v>
      </c>
      <c r="BU8" s="152" t="s">
        <v>84</v>
      </c>
      <c r="BV8" s="152" t="s">
        <v>85</v>
      </c>
      <c r="BW8" s="152" t="s">
        <v>86</v>
      </c>
      <c r="BX8" s="152" t="s">
        <v>83</v>
      </c>
      <c r="BY8" s="302" t="s">
        <v>84</v>
      </c>
      <c r="BZ8" s="302" t="s">
        <v>85</v>
      </c>
      <c r="CA8" s="302" t="s">
        <v>86</v>
      </c>
    </row>
    <row r="9" spans="1:79" ht="33.75">
      <c r="A9" s="28" t="s">
        <v>364</v>
      </c>
      <c r="B9" s="232" t="s">
        <v>87</v>
      </c>
      <c r="C9" s="151"/>
      <c r="D9" s="218"/>
      <c r="E9" s="218" t="s">
        <v>88</v>
      </c>
      <c r="F9" s="218"/>
      <c r="G9" s="219"/>
      <c r="H9" s="220"/>
      <c r="I9" s="305">
        <f t="shared" ref="I9:I48" si="0">IF(AND(E9="C",F9&lt;=12),BC9,"")</f>
        <v>0</v>
      </c>
      <c r="J9" s="305" t="str">
        <f t="shared" ref="J9:J48" si="1">IF(AND(E9="A",F9&lt;=9),BC9,"")</f>
        <v/>
      </c>
      <c r="K9" s="305" t="str">
        <f t="shared" ref="K9:K48" si="2">IF(AND(E9="S",F9&lt;=3),BC9,"")</f>
        <v/>
      </c>
      <c r="L9" s="221"/>
      <c r="M9" s="222"/>
      <c r="N9" s="222"/>
      <c r="O9" s="19">
        <f t="shared" ref="O9:O48" si="3">BX9</f>
        <v>0</v>
      </c>
      <c r="P9" s="14">
        <f t="shared" ref="P9:P43" si="4">IF(D9="X",0,O9*$P$6)</f>
        <v>0</v>
      </c>
      <c r="Q9" s="15">
        <f>IF(O9=0,0,IF(D9="X",0,IF(G9=0,0,(($Q$6)*BC9))))</f>
        <v>0</v>
      </c>
      <c r="R9" s="15">
        <f>IF(O9=0,0,IF(D9="X",0,IF(G9=0,0,(($R$6)*BC9))))</f>
        <v>0</v>
      </c>
      <c r="S9" s="15">
        <f>IF(O9=0,0,IF(D9="X",0,IF(G9=0,0,(($S$6/12)*BB9))))</f>
        <v>0</v>
      </c>
      <c r="T9" s="15">
        <f t="shared" ref="T9:T48" si="5">((((G9/52)/37.5)*7.5)*L9)*H9</f>
        <v>0</v>
      </c>
      <c r="U9" s="142">
        <f>IF(O9=0,0,IF(D9="X",0,IF(G9&gt;=7000,(((7000*$U$6)/12)*BC9),(O9*$U$7)*H9)))</f>
        <v>0</v>
      </c>
      <c r="V9" s="15">
        <f t="shared" ref="V9:V48" si="6">O9+S9+T9+M9</f>
        <v>0</v>
      </c>
      <c r="W9" s="142">
        <f t="shared" ref="W9:W48" si="7">IF(D9="X",0,V9*0.062)</f>
        <v>0</v>
      </c>
      <c r="X9" s="142">
        <f>IF(D9="X",0,V9*0.0145)</f>
        <v>0</v>
      </c>
      <c r="Y9" s="15">
        <f>V9*0.0145</f>
        <v>0</v>
      </c>
      <c r="Z9" s="16">
        <f>M9+N9+P9+Q9+R9+S9+T9+U9+W9+X9+Y9</f>
        <v>0</v>
      </c>
      <c r="AA9" s="17">
        <f>SUM(O9+Z9)</f>
        <v>0</v>
      </c>
      <c r="AD9" s="159">
        <f t="shared" ref="AD9:AD48" si="8">IF(C9="x",O9,0)</f>
        <v>0</v>
      </c>
      <c r="AE9" s="159">
        <f t="shared" ref="AE9:AE48" si="9">IF(C9="",O9,0)</f>
        <v>0</v>
      </c>
      <c r="AG9" s="157">
        <f>IF($C$9="",$H$9,0)</f>
        <v>0</v>
      </c>
      <c r="AI9" s="159">
        <f t="shared" ref="AI9:AI48" si="10">IF(C9="x",Z9,0)</f>
        <v>0</v>
      </c>
      <c r="AJ9" s="159">
        <f t="shared" ref="AJ9:AJ48" si="11">IF(C9="",Z9,0)</f>
        <v>0</v>
      </c>
      <c r="AK9" s="231">
        <f>IF($E9="C",($F9/12)*$H9,0)</f>
        <v>0</v>
      </c>
      <c r="AL9" s="231">
        <f>IF($E9="A",($F9/9)*$H9,0)</f>
        <v>0</v>
      </c>
      <c r="AM9" s="231">
        <f>IF($E9="S",($F9/3)*$H9,0)</f>
        <v>0</v>
      </c>
      <c r="AN9" s="194">
        <f>(AK9+AL9+AM9)*100</f>
        <v>0</v>
      </c>
      <c r="AO9" s="405">
        <f>AN9</f>
        <v>0</v>
      </c>
      <c r="AP9" s="406">
        <f>AO9*0.03</f>
        <v>0</v>
      </c>
      <c r="AQ9" s="407"/>
      <c r="AR9" s="411">
        <f>AO9</f>
        <v>0</v>
      </c>
      <c r="AS9" s="408">
        <f>AR9*0.08</f>
        <v>0</v>
      </c>
      <c r="AT9" s="409"/>
      <c r="AU9" s="410">
        <f>AO9</f>
        <v>0</v>
      </c>
      <c r="AV9" s="406">
        <f>AO9*0.09</f>
        <v>0</v>
      </c>
      <c r="AW9" s="411"/>
      <c r="AX9" s="411">
        <f>AO9</f>
        <v>0</v>
      </c>
      <c r="AY9" s="412">
        <f>AX9*0.1</f>
        <v>0</v>
      </c>
      <c r="AZ9" s="413"/>
      <c r="BA9" s="411">
        <f>AO9</f>
        <v>0</v>
      </c>
      <c r="BB9" s="406">
        <f>BA9*0.12</f>
        <v>0</v>
      </c>
      <c r="BC9" s="303">
        <f>IF(E9="A",AV9,IF(E9="C",BB9,IF(E9="S",AP9," ")))</f>
        <v>0</v>
      </c>
      <c r="BD9" s="207">
        <f>(G9/9)*AP9</f>
        <v>0</v>
      </c>
      <c r="BE9" s="208">
        <f t="shared" ref="BE9:BE48" si="12">(G9/8)*AS9</f>
        <v>0</v>
      </c>
      <c r="BF9" s="208">
        <f t="shared" ref="BF9:BF48" si="13">(G9/9)*AV9</f>
        <v>0</v>
      </c>
      <c r="BG9" s="208">
        <f t="shared" ref="BG9:BG48" si="14">(G9/10)*AY9</f>
        <v>0</v>
      </c>
      <c r="BH9" s="209">
        <f t="shared" ref="BH9:BH48" si="15">(G9/12)*BB9</f>
        <v>0</v>
      </c>
      <c r="BI9" s="207" t="str">
        <f t="shared" ref="BI9:BI48" si="16">IF(E9="S",BD9," ")</f>
        <v xml:space="preserve"> </v>
      </c>
      <c r="BJ9" s="208" t="str">
        <f t="shared" ref="BJ9:BJ48" si="17">IF(E9="A",BF9," ")</f>
        <v xml:space="preserve"> </v>
      </c>
      <c r="BK9" s="208">
        <f t="shared" ref="BK9:BK48" si="18">IF(E9="C",BH9," ")</f>
        <v>0</v>
      </c>
      <c r="BL9" s="208"/>
      <c r="BM9" s="212">
        <f>SUM(BI9:BL9)</f>
        <v>0</v>
      </c>
      <c r="BO9" s="195" t="str">
        <f t="shared" ref="BO9:BO48" si="19">IF(E9="S",1,"")</f>
        <v/>
      </c>
      <c r="BP9" s="195" t="str">
        <f t="shared" ref="BP9:BP48" si="20">IF(E9="A",1,"")</f>
        <v/>
      </c>
      <c r="BQ9" s="195">
        <f t="shared" ref="BQ9:BQ48" si="21">IF(E9="C",1,"")</f>
        <v>1</v>
      </c>
      <c r="BR9" s="215">
        <f>SUM(BO9:BQ9)</f>
        <v>1</v>
      </c>
      <c r="BS9" s="195" t="str">
        <f>IF(BR9=0,"","OK")</f>
        <v>OK</v>
      </c>
      <c r="BU9" s="301">
        <f>IF(BY9=FALSE," ",BY9)</f>
        <v>0</v>
      </c>
      <c r="BV9" s="301" t="str">
        <f>IF(BZ9=FALSE," ",BZ9)</f>
        <v xml:space="preserve"> </v>
      </c>
      <c r="BW9" s="301" t="str">
        <f>IF(CA9=FALSE," ",CA9)</f>
        <v xml:space="preserve"> </v>
      </c>
      <c r="BX9" s="242">
        <f>SUM(BU9:BW9)</f>
        <v>0</v>
      </c>
      <c r="BY9" s="301">
        <f>IF(E9="C",IF(F9&lt;=12,BM9,"ERROR"))</f>
        <v>0</v>
      </c>
      <c r="BZ9" s="301" t="b">
        <f>IF(E9="A",IF(F9&lt;=9,BM9,"ERROR"))</f>
        <v>0</v>
      </c>
      <c r="CA9" s="301" t="b">
        <f>IF(E9="S",IF(F9&lt;=3,BM9,"ERROR"))</f>
        <v>0</v>
      </c>
    </row>
    <row r="10" spans="1:79">
      <c r="A10" s="36" t="s">
        <v>365</v>
      </c>
      <c r="B10" s="38"/>
      <c r="C10" s="149"/>
      <c r="D10" s="149"/>
      <c r="E10" s="223" t="s">
        <v>88</v>
      </c>
      <c r="F10" s="223"/>
      <c r="G10" s="342"/>
      <c r="H10" s="343"/>
      <c r="I10" s="306">
        <f t="shared" si="0"/>
        <v>0</v>
      </c>
      <c r="J10" s="306" t="str">
        <f t="shared" si="1"/>
        <v/>
      </c>
      <c r="K10" s="306" t="str">
        <f t="shared" si="2"/>
        <v/>
      </c>
      <c r="L10" s="226"/>
      <c r="M10" s="227"/>
      <c r="N10" s="227"/>
      <c r="O10" s="19">
        <f t="shared" si="3"/>
        <v>0</v>
      </c>
      <c r="P10" s="14">
        <f t="shared" si="4"/>
        <v>0</v>
      </c>
      <c r="Q10" s="15">
        <f t="shared" ref="Q10:Q48" si="22">IF(O10=0,0,IF(D10="X",0,IF(G10=0,0,(($Q$6)*BC10))))</f>
        <v>0</v>
      </c>
      <c r="R10" s="15">
        <f t="shared" ref="R10:R48" si="23">IF(O10=0,0,IF(D10="X",0,IF(G10=0,0,(($R$6)*BC10))))</f>
        <v>0</v>
      </c>
      <c r="S10" s="15">
        <f t="shared" ref="S10:S48" si="24">IF(O10=0,0,IF(D10="X",0,IF(G10=0,0,(($S$6/12)*BB10))))</f>
        <v>0</v>
      </c>
      <c r="T10" s="15">
        <f t="shared" si="5"/>
        <v>0</v>
      </c>
      <c r="U10" s="142">
        <f t="shared" ref="U10:U48" si="25">IF(O10=0,0,IF(D10="X",0,IF(G10&gt;=7000,(((7000*$U$6)/12)*BC10),(O10*$U$7)*H10)))</f>
        <v>0</v>
      </c>
      <c r="V10" s="15">
        <f t="shared" si="6"/>
        <v>0</v>
      </c>
      <c r="W10" s="142">
        <f t="shared" si="7"/>
        <v>0</v>
      </c>
      <c r="X10" s="142">
        <f t="shared" ref="X10:X48" si="26">IF(D10="X",0,V10*0.0145)</f>
        <v>0</v>
      </c>
      <c r="Y10" s="15">
        <f t="shared" ref="Y10:Y48" si="27">V10*0.0145</f>
        <v>0</v>
      </c>
      <c r="Z10" s="16">
        <f t="shared" ref="Z10:Z48" si="28">M10+N10+P10+Q10+R10+S10+T10+U10+W10+X10+Y10</f>
        <v>0</v>
      </c>
      <c r="AA10" s="17">
        <f t="shared" ref="AA10:AA48" si="29">SUM(O10+Z10)</f>
        <v>0</v>
      </c>
      <c r="AD10" s="159">
        <f t="shared" si="8"/>
        <v>0</v>
      </c>
      <c r="AE10" s="159">
        <f t="shared" si="9"/>
        <v>0</v>
      </c>
      <c r="AG10" s="157">
        <f t="shared" ref="AG10:AG48" si="30">IF(C10="",H10,0)</f>
        <v>0</v>
      </c>
      <c r="AI10" s="159">
        <f t="shared" si="10"/>
        <v>0</v>
      </c>
      <c r="AJ10" s="159">
        <f t="shared" si="11"/>
        <v>0</v>
      </c>
      <c r="AK10" s="231">
        <f t="shared" ref="AK10:AK48" si="31">IF($E10="C",($F10/12)*$H10,0)</f>
        <v>0</v>
      </c>
      <c r="AL10" s="231">
        <f t="shared" ref="AL10:AL48" si="32">IF($E10="A",($F10/9)*$H10,0)</f>
        <v>0</v>
      </c>
      <c r="AM10" s="231">
        <f t="shared" ref="AM10:AM48" si="33">IF($E10="S",($F10/3)*$H10,0)</f>
        <v>0</v>
      </c>
      <c r="AN10" s="194">
        <f t="shared" ref="AN10:AN48" si="34">(AK10+AL10+AM10)*100</f>
        <v>0</v>
      </c>
      <c r="AO10" s="405">
        <f t="shared" ref="AO10:AO48" si="35">AN10</f>
        <v>0</v>
      </c>
      <c r="AP10" s="406">
        <f t="shared" ref="AP10:AP48" si="36">AO10*0.03</f>
        <v>0</v>
      </c>
      <c r="AQ10" s="407"/>
      <c r="AR10" s="411">
        <f t="shared" ref="AR10:AR48" si="37">AO10</f>
        <v>0</v>
      </c>
      <c r="AS10" s="408">
        <f t="shared" ref="AS10:AS48" si="38">AR10*0.08</f>
        <v>0</v>
      </c>
      <c r="AT10" s="409"/>
      <c r="AU10" s="414">
        <f t="shared" ref="AU10:AU48" si="39">AO10</f>
        <v>0</v>
      </c>
      <c r="AV10" s="406">
        <f t="shared" ref="AV10:AV48" si="40">AO10*0.09</f>
        <v>0</v>
      </c>
      <c r="AW10" s="411"/>
      <c r="AX10" s="411">
        <f t="shared" ref="AX10:AX48" si="41">AO10</f>
        <v>0</v>
      </c>
      <c r="AY10" s="412">
        <f t="shared" ref="AY10:AY48" si="42">AX10*0.1</f>
        <v>0</v>
      </c>
      <c r="AZ10" s="413"/>
      <c r="BA10" s="411">
        <f t="shared" ref="BA10:BA48" si="43">AO10</f>
        <v>0</v>
      </c>
      <c r="BB10" s="406">
        <f t="shared" ref="BB10:BB48" si="44">BA10*0.12</f>
        <v>0</v>
      </c>
      <c r="BC10" s="303">
        <f t="shared" ref="BC10:BC48" si="45">IF(E10="A",AV10,IF(E10="C",BB10,IF(E10="S",AP10," ")))</f>
        <v>0</v>
      </c>
      <c r="BD10" s="210">
        <f>(G10/9)*AP10</f>
        <v>0</v>
      </c>
      <c r="BE10" s="200">
        <f t="shared" si="12"/>
        <v>0</v>
      </c>
      <c r="BF10" s="200">
        <f t="shared" si="13"/>
        <v>0</v>
      </c>
      <c r="BG10" s="200">
        <f t="shared" si="14"/>
        <v>0</v>
      </c>
      <c r="BH10" s="211">
        <f t="shared" si="15"/>
        <v>0</v>
      </c>
      <c r="BI10" s="210" t="str">
        <f t="shared" si="16"/>
        <v xml:space="preserve"> </v>
      </c>
      <c r="BJ10" s="200" t="str">
        <f t="shared" si="17"/>
        <v xml:space="preserve"> </v>
      </c>
      <c r="BK10" s="200">
        <f t="shared" si="18"/>
        <v>0</v>
      </c>
      <c r="BL10" s="200"/>
      <c r="BM10" s="213">
        <f t="shared" ref="BM10:BM48" si="46">SUM(BI10:BL10)</f>
        <v>0</v>
      </c>
      <c r="BO10" s="195" t="str">
        <f t="shared" si="19"/>
        <v/>
      </c>
      <c r="BP10" s="195" t="str">
        <f t="shared" si="20"/>
        <v/>
      </c>
      <c r="BQ10" s="195">
        <f t="shared" si="21"/>
        <v>1</v>
      </c>
      <c r="BR10" s="215">
        <f t="shared" ref="BR10:BR48" si="47">SUM(BO10:BQ10)</f>
        <v>1</v>
      </c>
      <c r="BS10" s="195" t="str">
        <f t="shared" ref="BS10:BS48" si="48">IF(BR10=0,"","OK")</f>
        <v>OK</v>
      </c>
      <c r="BU10" s="301">
        <f t="shared" ref="BU10:BW48" si="49">IF(BY10=FALSE," ",BY10)</f>
        <v>0</v>
      </c>
      <c r="BV10" s="301" t="str">
        <f t="shared" si="49"/>
        <v xml:space="preserve"> </v>
      </c>
      <c r="BW10" s="301" t="str">
        <f t="shared" si="49"/>
        <v xml:space="preserve"> </v>
      </c>
      <c r="BX10" s="242">
        <f t="shared" ref="BX10:BX48" si="50">SUM(BU10:BW10)</f>
        <v>0</v>
      </c>
      <c r="BY10" s="301">
        <f t="shared" ref="BY10:BY48" si="51">IF(E10="C",IF(F10&lt;=12,BM10,"ERROR"))</f>
        <v>0</v>
      </c>
      <c r="BZ10" s="301" t="b">
        <f t="shared" ref="BZ10:BZ48" si="52">IF(E10="A",IF(F10&lt;=9,BM10,"ERROR"))</f>
        <v>0</v>
      </c>
      <c r="CA10" s="301" t="b">
        <f t="shared" ref="CA10:CA48" si="53">IF(E10="S",IF(F10&lt;=3,BM10,"ERROR"))</f>
        <v>0</v>
      </c>
    </row>
    <row r="11" spans="1:79">
      <c r="A11" s="35" t="s">
        <v>366</v>
      </c>
      <c r="B11" s="39"/>
      <c r="C11" s="150"/>
      <c r="D11" s="150"/>
      <c r="E11" s="228" t="s">
        <v>88</v>
      </c>
      <c r="F11" s="228"/>
      <c r="G11" s="219"/>
      <c r="H11" s="220"/>
      <c r="I11" s="305">
        <f t="shared" si="0"/>
        <v>0</v>
      </c>
      <c r="J11" s="305" t="str">
        <f t="shared" si="1"/>
        <v/>
      </c>
      <c r="K11" s="305" t="str">
        <f t="shared" si="2"/>
        <v/>
      </c>
      <c r="L11" s="221"/>
      <c r="M11" s="222"/>
      <c r="N11" s="222"/>
      <c r="O11" s="19">
        <f t="shared" si="3"/>
        <v>0</v>
      </c>
      <c r="P11" s="14">
        <f t="shared" si="4"/>
        <v>0</v>
      </c>
      <c r="Q11" s="15">
        <f t="shared" si="22"/>
        <v>0</v>
      </c>
      <c r="R11" s="15">
        <f t="shared" si="23"/>
        <v>0</v>
      </c>
      <c r="S11" s="15">
        <f t="shared" si="24"/>
        <v>0</v>
      </c>
      <c r="T11" s="15">
        <f t="shared" si="5"/>
        <v>0</v>
      </c>
      <c r="U11" s="142">
        <f t="shared" si="25"/>
        <v>0</v>
      </c>
      <c r="V11" s="15">
        <f t="shared" si="6"/>
        <v>0</v>
      </c>
      <c r="W11" s="142">
        <f t="shared" si="7"/>
        <v>0</v>
      </c>
      <c r="X11" s="142">
        <f t="shared" si="26"/>
        <v>0</v>
      </c>
      <c r="Y11" s="15">
        <f t="shared" si="27"/>
        <v>0</v>
      </c>
      <c r="Z11" s="16">
        <f t="shared" si="28"/>
        <v>0</v>
      </c>
      <c r="AA11" s="17">
        <f t="shared" si="29"/>
        <v>0</v>
      </c>
      <c r="AD11" s="159">
        <f t="shared" si="8"/>
        <v>0</v>
      </c>
      <c r="AE11" s="159">
        <f t="shared" si="9"/>
        <v>0</v>
      </c>
      <c r="AG11" s="157">
        <f t="shared" si="30"/>
        <v>0</v>
      </c>
      <c r="AI11" s="159">
        <f t="shared" si="10"/>
        <v>0</v>
      </c>
      <c r="AJ11" s="159">
        <f t="shared" si="11"/>
        <v>0</v>
      </c>
      <c r="AK11" s="231">
        <f t="shared" si="31"/>
        <v>0</v>
      </c>
      <c r="AL11" s="231">
        <f t="shared" si="32"/>
        <v>0</v>
      </c>
      <c r="AM11" s="231">
        <f t="shared" si="33"/>
        <v>0</v>
      </c>
      <c r="AN11" s="194">
        <f t="shared" si="34"/>
        <v>0</v>
      </c>
      <c r="AO11" s="405">
        <f t="shared" si="35"/>
        <v>0</v>
      </c>
      <c r="AP11" s="406">
        <f t="shared" si="36"/>
        <v>0</v>
      </c>
      <c r="AQ11" s="407"/>
      <c r="AR11" s="411">
        <f t="shared" si="37"/>
        <v>0</v>
      </c>
      <c r="AS11" s="408">
        <f t="shared" si="38"/>
        <v>0</v>
      </c>
      <c r="AT11" s="409"/>
      <c r="AU11" s="414">
        <f t="shared" si="39"/>
        <v>0</v>
      </c>
      <c r="AV11" s="406">
        <f t="shared" si="40"/>
        <v>0</v>
      </c>
      <c r="AW11" s="411"/>
      <c r="AX11" s="411">
        <f t="shared" si="41"/>
        <v>0</v>
      </c>
      <c r="AY11" s="412">
        <f t="shared" si="42"/>
        <v>0</v>
      </c>
      <c r="AZ11" s="413"/>
      <c r="BA11" s="411">
        <f t="shared" si="43"/>
        <v>0</v>
      </c>
      <c r="BB11" s="406">
        <f t="shared" si="44"/>
        <v>0</v>
      </c>
      <c r="BC11" s="303">
        <f t="shared" si="45"/>
        <v>0</v>
      </c>
      <c r="BD11" s="210">
        <f t="shared" ref="BD11:BD48" si="54">(G11/9)*AP11</f>
        <v>0</v>
      </c>
      <c r="BE11" s="200">
        <f t="shared" si="12"/>
        <v>0</v>
      </c>
      <c r="BF11" s="200">
        <f t="shared" si="13"/>
        <v>0</v>
      </c>
      <c r="BG11" s="200">
        <f t="shared" si="14"/>
        <v>0</v>
      </c>
      <c r="BH11" s="211">
        <f t="shared" si="15"/>
        <v>0</v>
      </c>
      <c r="BI11" s="210" t="str">
        <f t="shared" si="16"/>
        <v xml:space="preserve"> </v>
      </c>
      <c r="BJ11" s="200" t="str">
        <f t="shared" si="17"/>
        <v xml:space="preserve"> </v>
      </c>
      <c r="BK11" s="200">
        <f t="shared" si="18"/>
        <v>0</v>
      </c>
      <c r="BL11" s="200"/>
      <c r="BM11" s="213">
        <f t="shared" si="46"/>
        <v>0</v>
      </c>
      <c r="BO11" s="195" t="str">
        <f t="shared" si="19"/>
        <v/>
      </c>
      <c r="BP11" s="195" t="str">
        <f t="shared" si="20"/>
        <v/>
      </c>
      <c r="BQ11" s="195">
        <f t="shared" si="21"/>
        <v>1</v>
      </c>
      <c r="BR11" s="215">
        <f t="shared" si="47"/>
        <v>1</v>
      </c>
      <c r="BS11" s="195" t="str">
        <f t="shared" si="48"/>
        <v>OK</v>
      </c>
      <c r="BU11" s="301">
        <f t="shared" si="49"/>
        <v>0</v>
      </c>
      <c r="BV11" s="301" t="str">
        <f t="shared" si="49"/>
        <v xml:space="preserve"> </v>
      </c>
      <c r="BW11" s="301" t="str">
        <f t="shared" si="49"/>
        <v xml:space="preserve"> </v>
      </c>
      <c r="BX11" s="242">
        <f t="shared" si="50"/>
        <v>0</v>
      </c>
      <c r="BY11" s="301">
        <f t="shared" si="51"/>
        <v>0</v>
      </c>
      <c r="BZ11" s="301" t="b">
        <f t="shared" si="52"/>
        <v>0</v>
      </c>
      <c r="CA11" s="301" t="b">
        <f t="shared" si="53"/>
        <v>0</v>
      </c>
    </row>
    <row r="12" spans="1:79">
      <c r="A12" s="36" t="s">
        <v>367</v>
      </c>
      <c r="B12" s="38"/>
      <c r="C12" s="149"/>
      <c r="D12" s="149"/>
      <c r="E12" s="223" t="s">
        <v>88</v>
      </c>
      <c r="F12" s="223"/>
      <c r="G12" s="342"/>
      <c r="H12" s="343"/>
      <c r="I12" s="306">
        <f t="shared" si="0"/>
        <v>0</v>
      </c>
      <c r="J12" s="306" t="str">
        <f t="shared" si="1"/>
        <v/>
      </c>
      <c r="K12" s="306" t="str">
        <f t="shared" si="2"/>
        <v/>
      </c>
      <c r="L12" s="226"/>
      <c r="M12" s="227"/>
      <c r="N12" s="227"/>
      <c r="O12" s="19">
        <f t="shared" si="3"/>
        <v>0</v>
      </c>
      <c r="P12" s="14">
        <f t="shared" si="4"/>
        <v>0</v>
      </c>
      <c r="Q12" s="15">
        <f t="shared" si="22"/>
        <v>0</v>
      </c>
      <c r="R12" s="15">
        <f t="shared" si="23"/>
        <v>0</v>
      </c>
      <c r="S12" s="15">
        <f t="shared" si="24"/>
        <v>0</v>
      </c>
      <c r="T12" s="15">
        <f t="shared" si="5"/>
        <v>0</v>
      </c>
      <c r="U12" s="142">
        <f t="shared" si="25"/>
        <v>0</v>
      </c>
      <c r="V12" s="15">
        <f t="shared" si="6"/>
        <v>0</v>
      </c>
      <c r="W12" s="142">
        <f t="shared" si="7"/>
        <v>0</v>
      </c>
      <c r="X12" s="142">
        <f t="shared" si="26"/>
        <v>0</v>
      </c>
      <c r="Y12" s="15">
        <f t="shared" si="27"/>
        <v>0</v>
      </c>
      <c r="Z12" s="16">
        <f t="shared" si="28"/>
        <v>0</v>
      </c>
      <c r="AA12" s="17">
        <f t="shared" si="29"/>
        <v>0</v>
      </c>
      <c r="AD12" s="159">
        <f t="shared" si="8"/>
        <v>0</v>
      </c>
      <c r="AE12" s="159">
        <f t="shared" si="9"/>
        <v>0</v>
      </c>
      <c r="AG12" s="157">
        <f t="shared" si="30"/>
        <v>0</v>
      </c>
      <c r="AI12" s="159">
        <f t="shared" si="10"/>
        <v>0</v>
      </c>
      <c r="AJ12" s="159">
        <f t="shared" si="11"/>
        <v>0</v>
      </c>
      <c r="AK12" s="231">
        <f t="shared" si="31"/>
        <v>0</v>
      </c>
      <c r="AL12" s="231">
        <f t="shared" si="32"/>
        <v>0</v>
      </c>
      <c r="AM12" s="231">
        <f t="shared" si="33"/>
        <v>0</v>
      </c>
      <c r="AN12" s="194">
        <f t="shared" si="34"/>
        <v>0</v>
      </c>
      <c r="AO12" s="405">
        <f t="shared" si="35"/>
        <v>0</v>
      </c>
      <c r="AP12" s="406">
        <f t="shared" si="36"/>
        <v>0</v>
      </c>
      <c r="AQ12" s="407"/>
      <c r="AR12" s="411">
        <f t="shared" si="37"/>
        <v>0</v>
      </c>
      <c r="AS12" s="408">
        <f t="shared" si="38"/>
        <v>0</v>
      </c>
      <c r="AT12" s="409"/>
      <c r="AU12" s="414">
        <f t="shared" si="39"/>
        <v>0</v>
      </c>
      <c r="AV12" s="406">
        <f t="shared" si="40"/>
        <v>0</v>
      </c>
      <c r="AW12" s="411"/>
      <c r="AX12" s="411">
        <f t="shared" si="41"/>
        <v>0</v>
      </c>
      <c r="AY12" s="412">
        <f t="shared" si="42"/>
        <v>0</v>
      </c>
      <c r="AZ12" s="413"/>
      <c r="BA12" s="411">
        <f t="shared" si="43"/>
        <v>0</v>
      </c>
      <c r="BB12" s="406">
        <f t="shared" si="44"/>
        <v>0</v>
      </c>
      <c r="BC12" s="303">
        <f t="shared" si="45"/>
        <v>0</v>
      </c>
      <c r="BD12" s="210">
        <f t="shared" si="54"/>
        <v>0</v>
      </c>
      <c r="BE12" s="200">
        <f t="shared" si="12"/>
        <v>0</v>
      </c>
      <c r="BF12" s="200">
        <f t="shared" si="13"/>
        <v>0</v>
      </c>
      <c r="BG12" s="200">
        <f t="shared" si="14"/>
        <v>0</v>
      </c>
      <c r="BH12" s="211">
        <f t="shared" si="15"/>
        <v>0</v>
      </c>
      <c r="BI12" s="210" t="str">
        <f t="shared" si="16"/>
        <v xml:space="preserve"> </v>
      </c>
      <c r="BJ12" s="200" t="str">
        <f t="shared" si="17"/>
        <v xml:space="preserve"> </v>
      </c>
      <c r="BK12" s="200">
        <f t="shared" si="18"/>
        <v>0</v>
      </c>
      <c r="BL12" s="200"/>
      <c r="BM12" s="213">
        <f t="shared" si="46"/>
        <v>0</v>
      </c>
      <c r="BO12" s="195" t="str">
        <f t="shared" si="19"/>
        <v/>
      </c>
      <c r="BP12" s="195" t="str">
        <f t="shared" si="20"/>
        <v/>
      </c>
      <c r="BQ12" s="195">
        <f t="shared" si="21"/>
        <v>1</v>
      </c>
      <c r="BR12" s="215">
        <f t="shared" si="47"/>
        <v>1</v>
      </c>
      <c r="BS12" s="195" t="str">
        <f t="shared" si="48"/>
        <v>OK</v>
      </c>
      <c r="BU12" s="301">
        <f t="shared" si="49"/>
        <v>0</v>
      </c>
      <c r="BV12" s="301" t="str">
        <f t="shared" si="49"/>
        <v xml:space="preserve"> </v>
      </c>
      <c r="BW12" s="301" t="str">
        <f t="shared" si="49"/>
        <v xml:space="preserve"> </v>
      </c>
      <c r="BX12" s="242">
        <f t="shared" si="50"/>
        <v>0</v>
      </c>
      <c r="BY12" s="301">
        <f t="shared" si="51"/>
        <v>0</v>
      </c>
      <c r="BZ12" s="301" t="b">
        <f t="shared" si="52"/>
        <v>0</v>
      </c>
      <c r="CA12" s="301" t="b">
        <f t="shared" si="53"/>
        <v>0</v>
      </c>
    </row>
    <row r="13" spans="1:79">
      <c r="A13" s="35" t="s">
        <v>368</v>
      </c>
      <c r="B13" s="39"/>
      <c r="C13" s="150"/>
      <c r="D13" s="150"/>
      <c r="E13" s="228" t="s">
        <v>88</v>
      </c>
      <c r="F13" s="228"/>
      <c r="G13" s="219"/>
      <c r="H13" s="220"/>
      <c r="I13" s="305">
        <f t="shared" si="0"/>
        <v>0</v>
      </c>
      <c r="J13" s="305" t="str">
        <f t="shared" si="1"/>
        <v/>
      </c>
      <c r="K13" s="305" t="str">
        <f t="shared" si="2"/>
        <v/>
      </c>
      <c r="L13" s="221"/>
      <c r="M13" s="222"/>
      <c r="N13" s="222"/>
      <c r="O13" s="19">
        <f t="shared" si="3"/>
        <v>0</v>
      </c>
      <c r="P13" s="14">
        <f t="shared" si="4"/>
        <v>0</v>
      </c>
      <c r="Q13" s="15">
        <f t="shared" si="22"/>
        <v>0</v>
      </c>
      <c r="R13" s="15">
        <f t="shared" si="23"/>
        <v>0</v>
      </c>
      <c r="S13" s="15">
        <f t="shared" si="24"/>
        <v>0</v>
      </c>
      <c r="T13" s="15">
        <f t="shared" si="5"/>
        <v>0</v>
      </c>
      <c r="U13" s="142">
        <f t="shared" si="25"/>
        <v>0</v>
      </c>
      <c r="V13" s="15">
        <f t="shared" si="6"/>
        <v>0</v>
      </c>
      <c r="W13" s="142">
        <f t="shared" si="7"/>
        <v>0</v>
      </c>
      <c r="X13" s="142">
        <f t="shared" si="26"/>
        <v>0</v>
      </c>
      <c r="Y13" s="15">
        <f t="shared" si="27"/>
        <v>0</v>
      </c>
      <c r="Z13" s="16">
        <f t="shared" si="28"/>
        <v>0</v>
      </c>
      <c r="AA13" s="17">
        <f t="shared" si="29"/>
        <v>0</v>
      </c>
      <c r="AD13" s="159">
        <f t="shared" si="8"/>
        <v>0</v>
      </c>
      <c r="AE13" s="159">
        <f t="shared" si="9"/>
        <v>0</v>
      </c>
      <c r="AG13" s="157">
        <f t="shared" si="30"/>
        <v>0</v>
      </c>
      <c r="AI13" s="159">
        <f t="shared" si="10"/>
        <v>0</v>
      </c>
      <c r="AJ13" s="159">
        <f t="shared" si="11"/>
        <v>0</v>
      </c>
      <c r="AK13" s="231">
        <f t="shared" si="31"/>
        <v>0</v>
      </c>
      <c r="AL13" s="231">
        <f t="shared" si="32"/>
        <v>0</v>
      </c>
      <c r="AM13" s="231">
        <f t="shared" si="33"/>
        <v>0</v>
      </c>
      <c r="AN13" s="194">
        <f t="shared" si="34"/>
        <v>0</v>
      </c>
      <c r="AO13" s="405">
        <f t="shared" si="35"/>
        <v>0</v>
      </c>
      <c r="AP13" s="406">
        <f t="shared" si="36"/>
        <v>0</v>
      </c>
      <c r="AQ13" s="407"/>
      <c r="AR13" s="411">
        <f t="shared" si="37"/>
        <v>0</v>
      </c>
      <c r="AS13" s="408">
        <f t="shared" si="38"/>
        <v>0</v>
      </c>
      <c r="AT13" s="409"/>
      <c r="AU13" s="414">
        <f t="shared" si="39"/>
        <v>0</v>
      </c>
      <c r="AV13" s="406">
        <f t="shared" si="40"/>
        <v>0</v>
      </c>
      <c r="AW13" s="411"/>
      <c r="AX13" s="411">
        <f t="shared" si="41"/>
        <v>0</v>
      </c>
      <c r="AY13" s="412">
        <f t="shared" si="42"/>
        <v>0</v>
      </c>
      <c r="AZ13" s="413"/>
      <c r="BA13" s="411">
        <f t="shared" si="43"/>
        <v>0</v>
      </c>
      <c r="BB13" s="406">
        <f t="shared" si="44"/>
        <v>0</v>
      </c>
      <c r="BC13" s="303">
        <f t="shared" si="45"/>
        <v>0</v>
      </c>
      <c r="BD13" s="210">
        <f t="shared" si="54"/>
        <v>0</v>
      </c>
      <c r="BE13" s="200">
        <f t="shared" si="12"/>
        <v>0</v>
      </c>
      <c r="BF13" s="200">
        <f t="shared" si="13"/>
        <v>0</v>
      </c>
      <c r="BG13" s="200">
        <f t="shared" si="14"/>
        <v>0</v>
      </c>
      <c r="BH13" s="211">
        <f t="shared" si="15"/>
        <v>0</v>
      </c>
      <c r="BI13" s="210" t="str">
        <f t="shared" si="16"/>
        <v xml:space="preserve"> </v>
      </c>
      <c r="BJ13" s="200" t="str">
        <f t="shared" si="17"/>
        <v xml:space="preserve"> </v>
      </c>
      <c r="BK13" s="200">
        <f t="shared" si="18"/>
        <v>0</v>
      </c>
      <c r="BL13" s="200"/>
      <c r="BM13" s="213">
        <f t="shared" si="46"/>
        <v>0</v>
      </c>
      <c r="BO13" s="195" t="str">
        <f t="shared" si="19"/>
        <v/>
      </c>
      <c r="BP13" s="195" t="str">
        <f t="shared" si="20"/>
        <v/>
      </c>
      <c r="BQ13" s="195">
        <f t="shared" si="21"/>
        <v>1</v>
      </c>
      <c r="BR13" s="215">
        <f t="shared" si="47"/>
        <v>1</v>
      </c>
      <c r="BS13" s="195" t="str">
        <f t="shared" si="48"/>
        <v>OK</v>
      </c>
      <c r="BU13" s="301">
        <f t="shared" si="49"/>
        <v>0</v>
      </c>
      <c r="BV13" s="301" t="str">
        <f t="shared" si="49"/>
        <v xml:space="preserve"> </v>
      </c>
      <c r="BW13" s="301" t="str">
        <f t="shared" si="49"/>
        <v xml:space="preserve"> </v>
      </c>
      <c r="BX13" s="242">
        <f t="shared" si="50"/>
        <v>0</v>
      </c>
      <c r="BY13" s="301">
        <f t="shared" si="51"/>
        <v>0</v>
      </c>
      <c r="BZ13" s="301" t="b">
        <f t="shared" si="52"/>
        <v>0</v>
      </c>
      <c r="CA13" s="301" t="b">
        <f t="shared" si="53"/>
        <v>0</v>
      </c>
    </row>
    <row r="14" spans="1:79">
      <c r="A14" s="36" t="s">
        <v>369</v>
      </c>
      <c r="B14" s="38"/>
      <c r="C14" s="149"/>
      <c r="D14" s="149"/>
      <c r="E14" s="223" t="s">
        <v>88</v>
      </c>
      <c r="F14" s="223"/>
      <c r="G14" s="342"/>
      <c r="H14" s="343"/>
      <c r="I14" s="306">
        <f t="shared" si="0"/>
        <v>0</v>
      </c>
      <c r="J14" s="306" t="str">
        <f t="shared" si="1"/>
        <v/>
      </c>
      <c r="K14" s="306" t="str">
        <f t="shared" si="2"/>
        <v/>
      </c>
      <c r="L14" s="226"/>
      <c r="M14" s="227"/>
      <c r="N14" s="227"/>
      <c r="O14" s="19">
        <f t="shared" si="3"/>
        <v>0</v>
      </c>
      <c r="P14" s="14">
        <f t="shared" si="4"/>
        <v>0</v>
      </c>
      <c r="Q14" s="15">
        <f t="shared" si="22"/>
        <v>0</v>
      </c>
      <c r="R14" s="15">
        <f t="shared" si="23"/>
        <v>0</v>
      </c>
      <c r="S14" s="15">
        <f t="shared" si="24"/>
        <v>0</v>
      </c>
      <c r="T14" s="15">
        <f t="shared" si="5"/>
        <v>0</v>
      </c>
      <c r="U14" s="142">
        <f t="shared" si="25"/>
        <v>0</v>
      </c>
      <c r="V14" s="15">
        <f t="shared" si="6"/>
        <v>0</v>
      </c>
      <c r="W14" s="142">
        <f t="shared" si="7"/>
        <v>0</v>
      </c>
      <c r="X14" s="142">
        <f t="shared" si="26"/>
        <v>0</v>
      </c>
      <c r="Y14" s="15">
        <f t="shared" si="27"/>
        <v>0</v>
      </c>
      <c r="Z14" s="16">
        <f t="shared" si="28"/>
        <v>0</v>
      </c>
      <c r="AA14" s="17">
        <f t="shared" si="29"/>
        <v>0</v>
      </c>
      <c r="AD14" s="159">
        <f t="shared" si="8"/>
        <v>0</v>
      </c>
      <c r="AE14" s="159">
        <f t="shared" si="9"/>
        <v>0</v>
      </c>
      <c r="AG14" s="157">
        <f t="shared" si="30"/>
        <v>0</v>
      </c>
      <c r="AI14" s="159">
        <f t="shared" si="10"/>
        <v>0</v>
      </c>
      <c r="AJ14" s="159">
        <f t="shared" si="11"/>
        <v>0</v>
      </c>
      <c r="AK14" s="231">
        <f t="shared" si="31"/>
        <v>0</v>
      </c>
      <c r="AL14" s="231">
        <f t="shared" si="32"/>
        <v>0</v>
      </c>
      <c r="AM14" s="231">
        <f t="shared" si="33"/>
        <v>0</v>
      </c>
      <c r="AN14" s="194">
        <f t="shared" si="34"/>
        <v>0</v>
      </c>
      <c r="AO14" s="405">
        <f t="shared" si="35"/>
        <v>0</v>
      </c>
      <c r="AP14" s="406">
        <f t="shared" si="36"/>
        <v>0</v>
      </c>
      <c r="AQ14" s="407"/>
      <c r="AR14" s="411">
        <f t="shared" si="37"/>
        <v>0</v>
      </c>
      <c r="AS14" s="408">
        <f t="shared" si="38"/>
        <v>0</v>
      </c>
      <c r="AT14" s="409"/>
      <c r="AU14" s="414">
        <f t="shared" si="39"/>
        <v>0</v>
      </c>
      <c r="AV14" s="406">
        <f t="shared" si="40"/>
        <v>0</v>
      </c>
      <c r="AW14" s="411"/>
      <c r="AX14" s="411">
        <f t="shared" si="41"/>
        <v>0</v>
      </c>
      <c r="AY14" s="412">
        <f t="shared" si="42"/>
        <v>0</v>
      </c>
      <c r="AZ14" s="413"/>
      <c r="BA14" s="411">
        <f t="shared" si="43"/>
        <v>0</v>
      </c>
      <c r="BB14" s="406">
        <f t="shared" si="44"/>
        <v>0</v>
      </c>
      <c r="BC14" s="303">
        <f t="shared" si="45"/>
        <v>0</v>
      </c>
      <c r="BD14" s="210">
        <f t="shared" si="54"/>
        <v>0</v>
      </c>
      <c r="BE14" s="200">
        <f t="shared" si="12"/>
        <v>0</v>
      </c>
      <c r="BF14" s="200">
        <f t="shared" si="13"/>
        <v>0</v>
      </c>
      <c r="BG14" s="200">
        <f t="shared" si="14"/>
        <v>0</v>
      </c>
      <c r="BH14" s="211">
        <f t="shared" si="15"/>
        <v>0</v>
      </c>
      <c r="BI14" s="210" t="str">
        <f t="shared" si="16"/>
        <v xml:space="preserve"> </v>
      </c>
      <c r="BJ14" s="200" t="str">
        <f t="shared" si="17"/>
        <v xml:space="preserve"> </v>
      </c>
      <c r="BK14" s="200">
        <f t="shared" si="18"/>
        <v>0</v>
      </c>
      <c r="BL14" s="200"/>
      <c r="BM14" s="213">
        <f t="shared" si="46"/>
        <v>0</v>
      </c>
      <c r="BO14" s="195" t="str">
        <f t="shared" si="19"/>
        <v/>
      </c>
      <c r="BP14" s="195" t="str">
        <f t="shared" si="20"/>
        <v/>
      </c>
      <c r="BQ14" s="195">
        <f t="shared" si="21"/>
        <v>1</v>
      </c>
      <c r="BR14" s="215">
        <f t="shared" si="47"/>
        <v>1</v>
      </c>
      <c r="BS14" s="195" t="str">
        <f t="shared" si="48"/>
        <v>OK</v>
      </c>
      <c r="BU14" s="301">
        <f t="shared" si="49"/>
        <v>0</v>
      </c>
      <c r="BV14" s="301" t="str">
        <f t="shared" si="49"/>
        <v xml:space="preserve"> </v>
      </c>
      <c r="BW14" s="301" t="str">
        <f t="shared" si="49"/>
        <v xml:space="preserve"> </v>
      </c>
      <c r="BX14" s="242">
        <f t="shared" si="50"/>
        <v>0</v>
      </c>
      <c r="BY14" s="301">
        <f t="shared" si="51"/>
        <v>0</v>
      </c>
      <c r="BZ14" s="301" t="b">
        <f t="shared" si="52"/>
        <v>0</v>
      </c>
      <c r="CA14" s="301" t="b">
        <f t="shared" si="53"/>
        <v>0</v>
      </c>
    </row>
    <row r="15" spans="1:79">
      <c r="A15" s="35" t="s">
        <v>370</v>
      </c>
      <c r="B15" s="39"/>
      <c r="C15" s="150"/>
      <c r="D15" s="150"/>
      <c r="E15" s="228" t="s">
        <v>88</v>
      </c>
      <c r="F15" s="228"/>
      <c r="G15" s="219"/>
      <c r="H15" s="220"/>
      <c r="I15" s="305">
        <f t="shared" si="0"/>
        <v>0</v>
      </c>
      <c r="J15" s="305" t="str">
        <f t="shared" si="1"/>
        <v/>
      </c>
      <c r="K15" s="305" t="str">
        <f t="shared" si="2"/>
        <v/>
      </c>
      <c r="L15" s="221"/>
      <c r="M15" s="222"/>
      <c r="N15" s="222"/>
      <c r="O15" s="19">
        <f t="shared" si="3"/>
        <v>0</v>
      </c>
      <c r="P15" s="14">
        <f t="shared" si="4"/>
        <v>0</v>
      </c>
      <c r="Q15" s="15">
        <f t="shared" si="22"/>
        <v>0</v>
      </c>
      <c r="R15" s="15">
        <f t="shared" si="23"/>
        <v>0</v>
      </c>
      <c r="S15" s="15">
        <f t="shared" si="24"/>
        <v>0</v>
      </c>
      <c r="T15" s="15">
        <f t="shared" si="5"/>
        <v>0</v>
      </c>
      <c r="U15" s="142">
        <f t="shared" si="25"/>
        <v>0</v>
      </c>
      <c r="V15" s="15">
        <f t="shared" si="6"/>
        <v>0</v>
      </c>
      <c r="W15" s="142">
        <f t="shared" si="7"/>
        <v>0</v>
      </c>
      <c r="X15" s="142">
        <f t="shared" si="26"/>
        <v>0</v>
      </c>
      <c r="Y15" s="15">
        <f t="shared" si="27"/>
        <v>0</v>
      </c>
      <c r="Z15" s="16">
        <f t="shared" si="28"/>
        <v>0</v>
      </c>
      <c r="AA15" s="17">
        <f t="shared" si="29"/>
        <v>0</v>
      </c>
      <c r="AD15" s="159">
        <f t="shared" si="8"/>
        <v>0</v>
      </c>
      <c r="AE15" s="159">
        <f t="shared" si="9"/>
        <v>0</v>
      </c>
      <c r="AG15" s="157">
        <f t="shared" si="30"/>
        <v>0</v>
      </c>
      <c r="AI15" s="159">
        <f t="shared" si="10"/>
        <v>0</v>
      </c>
      <c r="AJ15" s="159">
        <f t="shared" si="11"/>
        <v>0</v>
      </c>
      <c r="AK15" s="231">
        <f t="shared" si="31"/>
        <v>0</v>
      </c>
      <c r="AL15" s="231">
        <f t="shared" si="32"/>
        <v>0</v>
      </c>
      <c r="AM15" s="231">
        <f t="shared" si="33"/>
        <v>0</v>
      </c>
      <c r="AN15" s="194">
        <f t="shared" si="34"/>
        <v>0</v>
      </c>
      <c r="AO15" s="405">
        <f t="shared" si="35"/>
        <v>0</v>
      </c>
      <c r="AP15" s="406">
        <f t="shared" si="36"/>
        <v>0</v>
      </c>
      <c r="AQ15" s="407"/>
      <c r="AR15" s="411">
        <f t="shared" si="37"/>
        <v>0</v>
      </c>
      <c r="AS15" s="408">
        <f t="shared" si="38"/>
        <v>0</v>
      </c>
      <c r="AT15" s="409"/>
      <c r="AU15" s="414">
        <f t="shared" si="39"/>
        <v>0</v>
      </c>
      <c r="AV15" s="406">
        <f t="shared" si="40"/>
        <v>0</v>
      </c>
      <c r="AW15" s="411"/>
      <c r="AX15" s="411">
        <f t="shared" si="41"/>
        <v>0</v>
      </c>
      <c r="AY15" s="412">
        <f t="shared" si="42"/>
        <v>0</v>
      </c>
      <c r="AZ15" s="413"/>
      <c r="BA15" s="411">
        <f t="shared" si="43"/>
        <v>0</v>
      </c>
      <c r="BB15" s="406">
        <f t="shared" si="44"/>
        <v>0</v>
      </c>
      <c r="BC15" s="303">
        <f t="shared" si="45"/>
        <v>0</v>
      </c>
      <c r="BD15" s="210">
        <f t="shared" si="54"/>
        <v>0</v>
      </c>
      <c r="BE15" s="200">
        <f t="shared" si="12"/>
        <v>0</v>
      </c>
      <c r="BF15" s="200">
        <f t="shared" si="13"/>
        <v>0</v>
      </c>
      <c r="BG15" s="200">
        <f t="shared" si="14"/>
        <v>0</v>
      </c>
      <c r="BH15" s="211">
        <f t="shared" si="15"/>
        <v>0</v>
      </c>
      <c r="BI15" s="210" t="str">
        <f t="shared" si="16"/>
        <v xml:space="preserve"> </v>
      </c>
      <c r="BJ15" s="200" t="str">
        <f t="shared" si="17"/>
        <v xml:space="preserve"> </v>
      </c>
      <c r="BK15" s="200">
        <f t="shared" si="18"/>
        <v>0</v>
      </c>
      <c r="BL15" s="200"/>
      <c r="BM15" s="213">
        <f t="shared" si="46"/>
        <v>0</v>
      </c>
      <c r="BO15" s="195" t="str">
        <f t="shared" si="19"/>
        <v/>
      </c>
      <c r="BP15" s="195" t="str">
        <f t="shared" si="20"/>
        <v/>
      </c>
      <c r="BQ15" s="195">
        <f t="shared" si="21"/>
        <v>1</v>
      </c>
      <c r="BR15" s="215">
        <f t="shared" si="47"/>
        <v>1</v>
      </c>
      <c r="BS15" s="195" t="str">
        <f t="shared" si="48"/>
        <v>OK</v>
      </c>
      <c r="BU15" s="301">
        <f t="shared" si="49"/>
        <v>0</v>
      </c>
      <c r="BV15" s="301" t="str">
        <f t="shared" si="49"/>
        <v xml:space="preserve"> </v>
      </c>
      <c r="BW15" s="301" t="str">
        <f t="shared" si="49"/>
        <v xml:space="preserve"> </v>
      </c>
      <c r="BX15" s="242">
        <f t="shared" si="50"/>
        <v>0</v>
      </c>
      <c r="BY15" s="301">
        <f t="shared" si="51"/>
        <v>0</v>
      </c>
      <c r="BZ15" s="301" t="b">
        <f t="shared" si="52"/>
        <v>0</v>
      </c>
      <c r="CA15" s="301" t="b">
        <f t="shared" si="53"/>
        <v>0</v>
      </c>
    </row>
    <row r="16" spans="1:79">
      <c r="A16" s="36" t="s">
        <v>371</v>
      </c>
      <c r="B16" s="38"/>
      <c r="C16" s="149"/>
      <c r="D16" s="149"/>
      <c r="E16" s="223" t="s">
        <v>88</v>
      </c>
      <c r="F16" s="223"/>
      <c r="G16" s="224"/>
      <c r="H16" s="225"/>
      <c r="I16" s="306">
        <f t="shared" si="0"/>
        <v>0</v>
      </c>
      <c r="J16" s="306" t="str">
        <f t="shared" si="1"/>
        <v/>
      </c>
      <c r="K16" s="306" t="str">
        <f t="shared" si="2"/>
        <v/>
      </c>
      <c r="L16" s="226"/>
      <c r="M16" s="227"/>
      <c r="N16" s="227"/>
      <c r="O16" s="19">
        <f t="shared" si="3"/>
        <v>0</v>
      </c>
      <c r="P16" s="14">
        <f t="shared" si="4"/>
        <v>0</v>
      </c>
      <c r="Q16" s="15">
        <f t="shared" si="22"/>
        <v>0</v>
      </c>
      <c r="R16" s="15">
        <f t="shared" si="23"/>
        <v>0</v>
      </c>
      <c r="S16" s="15">
        <f t="shared" si="24"/>
        <v>0</v>
      </c>
      <c r="T16" s="15">
        <f t="shared" si="5"/>
        <v>0</v>
      </c>
      <c r="U16" s="142">
        <f t="shared" si="25"/>
        <v>0</v>
      </c>
      <c r="V16" s="15">
        <f t="shared" si="6"/>
        <v>0</v>
      </c>
      <c r="W16" s="142">
        <f t="shared" si="7"/>
        <v>0</v>
      </c>
      <c r="X16" s="142">
        <f t="shared" si="26"/>
        <v>0</v>
      </c>
      <c r="Y16" s="15">
        <f t="shared" si="27"/>
        <v>0</v>
      </c>
      <c r="Z16" s="16">
        <f t="shared" si="28"/>
        <v>0</v>
      </c>
      <c r="AA16" s="17">
        <f t="shared" si="29"/>
        <v>0</v>
      </c>
      <c r="AD16" s="159">
        <f t="shared" si="8"/>
        <v>0</v>
      </c>
      <c r="AE16" s="159">
        <f t="shared" si="9"/>
        <v>0</v>
      </c>
      <c r="AG16" s="157">
        <f t="shared" si="30"/>
        <v>0</v>
      </c>
      <c r="AI16" s="159">
        <f t="shared" si="10"/>
        <v>0</v>
      </c>
      <c r="AJ16" s="159">
        <f t="shared" si="11"/>
        <v>0</v>
      </c>
      <c r="AK16" s="231">
        <f t="shared" si="31"/>
        <v>0</v>
      </c>
      <c r="AL16" s="231">
        <f t="shared" si="32"/>
        <v>0</v>
      </c>
      <c r="AM16" s="231">
        <f t="shared" si="33"/>
        <v>0</v>
      </c>
      <c r="AN16" s="194">
        <f t="shared" si="34"/>
        <v>0</v>
      </c>
      <c r="AO16" s="405">
        <f t="shared" si="35"/>
        <v>0</v>
      </c>
      <c r="AP16" s="406">
        <f t="shared" si="36"/>
        <v>0</v>
      </c>
      <c r="AQ16" s="407"/>
      <c r="AR16" s="411">
        <f t="shared" si="37"/>
        <v>0</v>
      </c>
      <c r="AS16" s="408">
        <f t="shared" si="38"/>
        <v>0</v>
      </c>
      <c r="AT16" s="409"/>
      <c r="AU16" s="414">
        <f t="shared" si="39"/>
        <v>0</v>
      </c>
      <c r="AV16" s="406">
        <f t="shared" si="40"/>
        <v>0</v>
      </c>
      <c r="AW16" s="411"/>
      <c r="AX16" s="411">
        <f t="shared" si="41"/>
        <v>0</v>
      </c>
      <c r="AY16" s="412">
        <f t="shared" si="42"/>
        <v>0</v>
      </c>
      <c r="AZ16" s="413"/>
      <c r="BA16" s="411">
        <f t="shared" si="43"/>
        <v>0</v>
      </c>
      <c r="BB16" s="406">
        <f t="shared" si="44"/>
        <v>0</v>
      </c>
      <c r="BC16" s="303">
        <f t="shared" si="45"/>
        <v>0</v>
      </c>
      <c r="BD16" s="210">
        <f t="shared" si="54"/>
        <v>0</v>
      </c>
      <c r="BE16" s="200">
        <f t="shared" si="12"/>
        <v>0</v>
      </c>
      <c r="BF16" s="200">
        <f t="shared" si="13"/>
        <v>0</v>
      </c>
      <c r="BG16" s="200">
        <f t="shared" si="14"/>
        <v>0</v>
      </c>
      <c r="BH16" s="211">
        <f t="shared" si="15"/>
        <v>0</v>
      </c>
      <c r="BI16" s="210" t="str">
        <f t="shared" si="16"/>
        <v xml:space="preserve"> </v>
      </c>
      <c r="BJ16" s="200" t="str">
        <f t="shared" si="17"/>
        <v xml:space="preserve"> </v>
      </c>
      <c r="BK16" s="200">
        <f t="shared" si="18"/>
        <v>0</v>
      </c>
      <c r="BL16" s="200"/>
      <c r="BM16" s="213">
        <f t="shared" si="46"/>
        <v>0</v>
      </c>
      <c r="BO16" s="195" t="str">
        <f t="shared" si="19"/>
        <v/>
      </c>
      <c r="BP16" s="195" t="str">
        <f t="shared" si="20"/>
        <v/>
      </c>
      <c r="BQ16" s="195">
        <f t="shared" si="21"/>
        <v>1</v>
      </c>
      <c r="BR16" s="215">
        <f t="shared" si="47"/>
        <v>1</v>
      </c>
      <c r="BS16" s="195" t="str">
        <f t="shared" si="48"/>
        <v>OK</v>
      </c>
      <c r="BU16" s="301">
        <f t="shared" si="49"/>
        <v>0</v>
      </c>
      <c r="BV16" s="301" t="str">
        <f t="shared" si="49"/>
        <v xml:space="preserve"> </v>
      </c>
      <c r="BW16" s="301" t="str">
        <f t="shared" si="49"/>
        <v xml:space="preserve"> </v>
      </c>
      <c r="BX16" s="242">
        <f t="shared" si="50"/>
        <v>0</v>
      </c>
      <c r="BY16" s="301">
        <f t="shared" si="51"/>
        <v>0</v>
      </c>
      <c r="BZ16" s="301" t="b">
        <f t="shared" si="52"/>
        <v>0</v>
      </c>
      <c r="CA16" s="301" t="b">
        <f t="shared" si="53"/>
        <v>0</v>
      </c>
    </row>
    <row r="17" spans="1:79">
      <c r="A17" s="35" t="s">
        <v>113</v>
      </c>
      <c r="B17" s="216"/>
      <c r="C17" s="229"/>
      <c r="D17" s="229"/>
      <c r="E17" s="228"/>
      <c r="F17" s="228"/>
      <c r="G17" s="219"/>
      <c r="H17" s="220"/>
      <c r="I17" s="305" t="str">
        <f t="shared" si="0"/>
        <v/>
      </c>
      <c r="J17" s="305" t="str">
        <f t="shared" si="1"/>
        <v/>
      </c>
      <c r="K17" s="305" t="str">
        <f t="shared" si="2"/>
        <v/>
      </c>
      <c r="L17" s="221"/>
      <c r="M17" s="222"/>
      <c r="N17" s="222"/>
      <c r="O17" s="19">
        <f t="shared" si="3"/>
        <v>0</v>
      </c>
      <c r="P17" s="14">
        <f t="shared" si="4"/>
        <v>0</v>
      </c>
      <c r="Q17" s="15">
        <f t="shared" si="22"/>
        <v>0</v>
      </c>
      <c r="R17" s="15">
        <f t="shared" si="23"/>
        <v>0</v>
      </c>
      <c r="S17" s="15">
        <f t="shared" si="24"/>
        <v>0</v>
      </c>
      <c r="T17" s="15">
        <f t="shared" si="5"/>
        <v>0</v>
      </c>
      <c r="U17" s="142">
        <f t="shared" si="25"/>
        <v>0</v>
      </c>
      <c r="V17" s="15">
        <f t="shared" si="6"/>
        <v>0</v>
      </c>
      <c r="W17" s="142">
        <f t="shared" si="7"/>
        <v>0</v>
      </c>
      <c r="X17" s="142">
        <f t="shared" si="26"/>
        <v>0</v>
      </c>
      <c r="Y17" s="15">
        <f t="shared" si="27"/>
        <v>0</v>
      </c>
      <c r="Z17" s="16">
        <f t="shared" si="28"/>
        <v>0</v>
      </c>
      <c r="AA17" s="17">
        <f t="shared" si="29"/>
        <v>0</v>
      </c>
      <c r="AD17" s="159">
        <f t="shared" si="8"/>
        <v>0</v>
      </c>
      <c r="AE17" s="159">
        <f t="shared" si="9"/>
        <v>0</v>
      </c>
      <c r="AG17" s="157">
        <f t="shared" si="30"/>
        <v>0</v>
      </c>
      <c r="AI17" s="159">
        <f t="shared" si="10"/>
        <v>0</v>
      </c>
      <c r="AJ17" s="159">
        <f t="shared" si="11"/>
        <v>0</v>
      </c>
      <c r="AK17" s="231">
        <f t="shared" si="31"/>
        <v>0</v>
      </c>
      <c r="AL17" s="231">
        <f t="shared" si="32"/>
        <v>0</v>
      </c>
      <c r="AM17" s="231">
        <f t="shared" si="33"/>
        <v>0</v>
      </c>
      <c r="AN17" s="194">
        <f t="shared" si="34"/>
        <v>0</v>
      </c>
      <c r="AO17" s="405">
        <f t="shared" si="35"/>
        <v>0</v>
      </c>
      <c r="AP17" s="406">
        <f t="shared" si="36"/>
        <v>0</v>
      </c>
      <c r="AQ17" s="407"/>
      <c r="AR17" s="411">
        <f t="shared" si="37"/>
        <v>0</v>
      </c>
      <c r="AS17" s="408">
        <f t="shared" si="38"/>
        <v>0</v>
      </c>
      <c r="AT17" s="409"/>
      <c r="AU17" s="414">
        <f t="shared" si="39"/>
        <v>0</v>
      </c>
      <c r="AV17" s="406">
        <f t="shared" si="40"/>
        <v>0</v>
      </c>
      <c r="AW17" s="411"/>
      <c r="AX17" s="411">
        <f t="shared" si="41"/>
        <v>0</v>
      </c>
      <c r="AY17" s="412">
        <f t="shared" si="42"/>
        <v>0</v>
      </c>
      <c r="AZ17" s="413"/>
      <c r="BA17" s="411">
        <f t="shared" si="43"/>
        <v>0</v>
      </c>
      <c r="BB17" s="406">
        <f t="shared" si="44"/>
        <v>0</v>
      </c>
      <c r="BC17" s="303" t="str">
        <f t="shared" si="45"/>
        <v xml:space="preserve"> </v>
      </c>
      <c r="BD17" s="210">
        <f t="shared" si="54"/>
        <v>0</v>
      </c>
      <c r="BE17" s="200">
        <f t="shared" si="12"/>
        <v>0</v>
      </c>
      <c r="BF17" s="200">
        <f t="shared" si="13"/>
        <v>0</v>
      </c>
      <c r="BG17" s="200">
        <f t="shared" si="14"/>
        <v>0</v>
      </c>
      <c r="BH17" s="211">
        <f t="shared" si="15"/>
        <v>0</v>
      </c>
      <c r="BI17" s="210" t="str">
        <f t="shared" si="16"/>
        <v xml:space="preserve"> </v>
      </c>
      <c r="BJ17" s="200" t="str">
        <f t="shared" si="17"/>
        <v xml:space="preserve"> </v>
      </c>
      <c r="BK17" s="200" t="str">
        <f t="shared" si="18"/>
        <v xml:space="preserve"> </v>
      </c>
      <c r="BL17" s="200"/>
      <c r="BM17" s="213">
        <f t="shared" si="46"/>
        <v>0</v>
      </c>
      <c r="BO17" s="195" t="str">
        <f t="shared" si="19"/>
        <v/>
      </c>
      <c r="BP17" s="195" t="str">
        <f t="shared" si="20"/>
        <v/>
      </c>
      <c r="BQ17" s="195" t="str">
        <f t="shared" si="21"/>
        <v/>
      </c>
      <c r="BR17" s="215">
        <f t="shared" si="47"/>
        <v>0</v>
      </c>
      <c r="BS17" s="195" t="str">
        <f t="shared" si="48"/>
        <v/>
      </c>
      <c r="BU17" s="301" t="str">
        <f t="shared" si="49"/>
        <v xml:space="preserve"> </v>
      </c>
      <c r="BV17" s="301" t="str">
        <f t="shared" si="49"/>
        <v xml:space="preserve"> </v>
      </c>
      <c r="BW17" s="301" t="str">
        <f t="shared" si="49"/>
        <v xml:space="preserve"> </v>
      </c>
      <c r="BX17" s="242">
        <f t="shared" si="50"/>
        <v>0</v>
      </c>
      <c r="BY17" s="301" t="b">
        <f t="shared" si="51"/>
        <v>0</v>
      </c>
      <c r="BZ17" s="301" t="b">
        <f t="shared" si="52"/>
        <v>0</v>
      </c>
      <c r="CA17" s="301" t="b">
        <f t="shared" si="53"/>
        <v>0</v>
      </c>
    </row>
    <row r="18" spans="1:79">
      <c r="A18" s="36" t="s">
        <v>114</v>
      </c>
      <c r="B18" s="217"/>
      <c r="C18" s="230"/>
      <c r="D18" s="230"/>
      <c r="E18" s="223"/>
      <c r="F18" s="223"/>
      <c r="G18" s="224"/>
      <c r="H18" s="225"/>
      <c r="I18" s="306" t="str">
        <f t="shared" si="0"/>
        <v/>
      </c>
      <c r="J18" s="306" t="str">
        <f t="shared" si="1"/>
        <v/>
      </c>
      <c r="K18" s="306" t="str">
        <f t="shared" si="2"/>
        <v/>
      </c>
      <c r="L18" s="226"/>
      <c r="M18" s="227"/>
      <c r="N18" s="227"/>
      <c r="O18" s="19">
        <f t="shared" si="3"/>
        <v>0</v>
      </c>
      <c r="P18" s="14">
        <f t="shared" si="4"/>
        <v>0</v>
      </c>
      <c r="Q18" s="15">
        <f t="shared" si="22"/>
        <v>0</v>
      </c>
      <c r="R18" s="15">
        <f t="shared" si="23"/>
        <v>0</v>
      </c>
      <c r="S18" s="15">
        <f t="shared" si="24"/>
        <v>0</v>
      </c>
      <c r="T18" s="15">
        <f t="shared" si="5"/>
        <v>0</v>
      </c>
      <c r="U18" s="142">
        <f t="shared" si="25"/>
        <v>0</v>
      </c>
      <c r="V18" s="15">
        <f t="shared" si="6"/>
        <v>0</v>
      </c>
      <c r="W18" s="142">
        <f t="shared" si="7"/>
        <v>0</v>
      </c>
      <c r="X18" s="142">
        <f t="shared" si="26"/>
        <v>0</v>
      </c>
      <c r="Y18" s="15">
        <f t="shared" si="27"/>
        <v>0</v>
      </c>
      <c r="Z18" s="16">
        <f t="shared" si="28"/>
        <v>0</v>
      </c>
      <c r="AA18" s="17">
        <f t="shared" si="29"/>
        <v>0</v>
      </c>
      <c r="AD18" s="159">
        <f t="shared" si="8"/>
        <v>0</v>
      </c>
      <c r="AE18" s="159">
        <f t="shared" si="9"/>
        <v>0</v>
      </c>
      <c r="AG18" s="157">
        <f t="shared" si="30"/>
        <v>0</v>
      </c>
      <c r="AI18" s="159">
        <f t="shared" si="10"/>
        <v>0</v>
      </c>
      <c r="AJ18" s="159">
        <f t="shared" si="11"/>
        <v>0</v>
      </c>
      <c r="AK18" s="231">
        <f t="shared" si="31"/>
        <v>0</v>
      </c>
      <c r="AL18" s="231">
        <f t="shared" si="32"/>
        <v>0</v>
      </c>
      <c r="AM18" s="231">
        <f t="shared" si="33"/>
        <v>0</v>
      </c>
      <c r="AN18" s="194">
        <f t="shared" si="34"/>
        <v>0</v>
      </c>
      <c r="AO18" s="405">
        <f t="shared" si="35"/>
        <v>0</v>
      </c>
      <c r="AP18" s="406">
        <f t="shared" si="36"/>
        <v>0</v>
      </c>
      <c r="AQ18" s="407"/>
      <c r="AR18" s="411">
        <f t="shared" si="37"/>
        <v>0</v>
      </c>
      <c r="AS18" s="408">
        <f t="shared" si="38"/>
        <v>0</v>
      </c>
      <c r="AT18" s="409"/>
      <c r="AU18" s="414">
        <f t="shared" si="39"/>
        <v>0</v>
      </c>
      <c r="AV18" s="406">
        <f t="shared" si="40"/>
        <v>0</v>
      </c>
      <c r="AW18" s="411"/>
      <c r="AX18" s="411">
        <f t="shared" si="41"/>
        <v>0</v>
      </c>
      <c r="AY18" s="412">
        <f t="shared" si="42"/>
        <v>0</v>
      </c>
      <c r="AZ18" s="413"/>
      <c r="BA18" s="411">
        <f t="shared" si="43"/>
        <v>0</v>
      </c>
      <c r="BB18" s="406">
        <f t="shared" si="44"/>
        <v>0</v>
      </c>
      <c r="BC18" s="303" t="str">
        <f t="shared" si="45"/>
        <v xml:space="preserve"> </v>
      </c>
      <c r="BD18" s="210">
        <f t="shared" si="54"/>
        <v>0</v>
      </c>
      <c r="BE18" s="200">
        <f t="shared" si="12"/>
        <v>0</v>
      </c>
      <c r="BF18" s="200">
        <f t="shared" si="13"/>
        <v>0</v>
      </c>
      <c r="BG18" s="200">
        <f t="shared" si="14"/>
        <v>0</v>
      </c>
      <c r="BH18" s="211">
        <f t="shared" si="15"/>
        <v>0</v>
      </c>
      <c r="BI18" s="210" t="str">
        <f t="shared" si="16"/>
        <v xml:space="preserve"> </v>
      </c>
      <c r="BJ18" s="200" t="str">
        <f t="shared" si="17"/>
        <v xml:space="preserve"> </v>
      </c>
      <c r="BK18" s="200" t="str">
        <f t="shared" si="18"/>
        <v xml:space="preserve"> </v>
      </c>
      <c r="BL18" s="200"/>
      <c r="BM18" s="213">
        <f t="shared" si="46"/>
        <v>0</v>
      </c>
      <c r="BO18" s="195" t="str">
        <f t="shared" si="19"/>
        <v/>
      </c>
      <c r="BP18" s="195" t="str">
        <f t="shared" si="20"/>
        <v/>
      </c>
      <c r="BQ18" s="195" t="str">
        <f t="shared" si="21"/>
        <v/>
      </c>
      <c r="BR18" s="215">
        <f t="shared" si="47"/>
        <v>0</v>
      </c>
      <c r="BS18" s="195" t="str">
        <f t="shared" si="48"/>
        <v/>
      </c>
      <c r="BU18" s="301" t="str">
        <f t="shared" si="49"/>
        <v xml:space="preserve"> </v>
      </c>
      <c r="BV18" s="301" t="str">
        <f t="shared" si="49"/>
        <v xml:space="preserve"> </v>
      </c>
      <c r="BW18" s="301" t="str">
        <f t="shared" si="49"/>
        <v xml:space="preserve"> </v>
      </c>
      <c r="BX18" s="242">
        <f t="shared" si="50"/>
        <v>0</v>
      </c>
      <c r="BY18" s="301" t="b">
        <f t="shared" si="51"/>
        <v>0</v>
      </c>
      <c r="BZ18" s="301" t="b">
        <f t="shared" si="52"/>
        <v>0</v>
      </c>
      <c r="CA18" s="301" t="b">
        <f t="shared" si="53"/>
        <v>0</v>
      </c>
    </row>
    <row r="19" spans="1:79">
      <c r="A19" s="35" t="s">
        <v>115</v>
      </c>
      <c r="B19" s="216"/>
      <c r="C19" s="229"/>
      <c r="D19" s="229"/>
      <c r="E19" s="228"/>
      <c r="F19" s="228"/>
      <c r="G19" s="219"/>
      <c r="H19" s="220"/>
      <c r="I19" s="305" t="str">
        <f t="shared" si="0"/>
        <v/>
      </c>
      <c r="J19" s="305" t="str">
        <f t="shared" si="1"/>
        <v/>
      </c>
      <c r="K19" s="305" t="str">
        <f t="shared" si="2"/>
        <v/>
      </c>
      <c r="L19" s="221"/>
      <c r="M19" s="222"/>
      <c r="N19" s="222"/>
      <c r="O19" s="19">
        <f t="shared" si="3"/>
        <v>0</v>
      </c>
      <c r="P19" s="14">
        <f t="shared" si="4"/>
        <v>0</v>
      </c>
      <c r="Q19" s="15">
        <f t="shared" si="22"/>
        <v>0</v>
      </c>
      <c r="R19" s="15">
        <f t="shared" si="23"/>
        <v>0</v>
      </c>
      <c r="S19" s="15">
        <f t="shared" si="24"/>
        <v>0</v>
      </c>
      <c r="T19" s="15">
        <f t="shared" si="5"/>
        <v>0</v>
      </c>
      <c r="U19" s="142">
        <f t="shared" si="25"/>
        <v>0</v>
      </c>
      <c r="V19" s="15">
        <f t="shared" si="6"/>
        <v>0</v>
      </c>
      <c r="W19" s="142">
        <f t="shared" si="7"/>
        <v>0</v>
      </c>
      <c r="X19" s="142">
        <f t="shared" si="26"/>
        <v>0</v>
      </c>
      <c r="Y19" s="15">
        <f t="shared" si="27"/>
        <v>0</v>
      </c>
      <c r="Z19" s="16">
        <f t="shared" si="28"/>
        <v>0</v>
      </c>
      <c r="AA19" s="17">
        <f t="shared" si="29"/>
        <v>0</v>
      </c>
      <c r="AD19" s="159">
        <f t="shared" si="8"/>
        <v>0</v>
      </c>
      <c r="AE19" s="159">
        <f t="shared" si="9"/>
        <v>0</v>
      </c>
      <c r="AG19" s="157">
        <f t="shared" si="30"/>
        <v>0</v>
      </c>
      <c r="AI19" s="159">
        <f t="shared" si="10"/>
        <v>0</v>
      </c>
      <c r="AJ19" s="159">
        <f t="shared" si="11"/>
        <v>0</v>
      </c>
      <c r="AK19" s="231">
        <f t="shared" si="31"/>
        <v>0</v>
      </c>
      <c r="AL19" s="231">
        <f t="shared" si="32"/>
        <v>0</v>
      </c>
      <c r="AM19" s="231">
        <f t="shared" si="33"/>
        <v>0</v>
      </c>
      <c r="AN19" s="194">
        <f t="shared" si="34"/>
        <v>0</v>
      </c>
      <c r="AO19" s="405">
        <f t="shared" si="35"/>
        <v>0</v>
      </c>
      <c r="AP19" s="406">
        <f t="shared" si="36"/>
        <v>0</v>
      </c>
      <c r="AQ19" s="407"/>
      <c r="AR19" s="411">
        <f t="shared" si="37"/>
        <v>0</v>
      </c>
      <c r="AS19" s="408">
        <f t="shared" si="38"/>
        <v>0</v>
      </c>
      <c r="AT19" s="409"/>
      <c r="AU19" s="414">
        <f t="shared" si="39"/>
        <v>0</v>
      </c>
      <c r="AV19" s="406">
        <f t="shared" si="40"/>
        <v>0</v>
      </c>
      <c r="AW19" s="411"/>
      <c r="AX19" s="411">
        <f t="shared" si="41"/>
        <v>0</v>
      </c>
      <c r="AY19" s="412">
        <f t="shared" si="42"/>
        <v>0</v>
      </c>
      <c r="AZ19" s="413"/>
      <c r="BA19" s="411">
        <f t="shared" si="43"/>
        <v>0</v>
      </c>
      <c r="BB19" s="406">
        <f t="shared" si="44"/>
        <v>0</v>
      </c>
      <c r="BC19" s="303" t="str">
        <f t="shared" si="45"/>
        <v xml:space="preserve"> </v>
      </c>
      <c r="BD19" s="210">
        <f t="shared" si="54"/>
        <v>0</v>
      </c>
      <c r="BE19" s="200">
        <f t="shared" si="12"/>
        <v>0</v>
      </c>
      <c r="BF19" s="200">
        <f t="shared" si="13"/>
        <v>0</v>
      </c>
      <c r="BG19" s="200">
        <f t="shared" si="14"/>
        <v>0</v>
      </c>
      <c r="BH19" s="211">
        <f t="shared" si="15"/>
        <v>0</v>
      </c>
      <c r="BI19" s="210" t="str">
        <f t="shared" si="16"/>
        <v xml:space="preserve"> </v>
      </c>
      <c r="BJ19" s="200" t="str">
        <f t="shared" si="17"/>
        <v xml:space="preserve"> </v>
      </c>
      <c r="BK19" s="200" t="str">
        <f t="shared" si="18"/>
        <v xml:space="preserve"> </v>
      </c>
      <c r="BL19" s="200"/>
      <c r="BM19" s="213">
        <f t="shared" si="46"/>
        <v>0</v>
      </c>
      <c r="BO19" s="195" t="str">
        <f t="shared" si="19"/>
        <v/>
      </c>
      <c r="BP19" s="195" t="str">
        <f t="shared" si="20"/>
        <v/>
      </c>
      <c r="BQ19" s="195" t="str">
        <f t="shared" si="21"/>
        <v/>
      </c>
      <c r="BR19" s="215">
        <f t="shared" si="47"/>
        <v>0</v>
      </c>
      <c r="BS19" s="195" t="str">
        <f t="shared" si="48"/>
        <v/>
      </c>
      <c r="BU19" s="301" t="str">
        <f t="shared" si="49"/>
        <v xml:space="preserve"> </v>
      </c>
      <c r="BV19" s="301" t="str">
        <f t="shared" si="49"/>
        <v xml:space="preserve"> </v>
      </c>
      <c r="BW19" s="301" t="str">
        <f t="shared" si="49"/>
        <v xml:space="preserve"> </v>
      </c>
      <c r="BX19" s="242">
        <f t="shared" si="50"/>
        <v>0</v>
      </c>
      <c r="BY19" s="301" t="b">
        <f t="shared" si="51"/>
        <v>0</v>
      </c>
      <c r="BZ19" s="301" t="b">
        <f t="shared" si="52"/>
        <v>0</v>
      </c>
      <c r="CA19" s="301" t="b">
        <f t="shared" si="53"/>
        <v>0</v>
      </c>
    </row>
    <row r="20" spans="1:79">
      <c r="A20" s="18">
        <v>12</v>
      </c>
      <c r="B20" s="217"/>
      <c r="C20" s="230"/>
      <c r="D20" s="230"/>
      <c r="E20" s="223"/>
      <c r="F20" s="223"/>
      <c r="G20" s="224"/>
      <c r="H20" s="225"/>
      <c r="I20" s="306" t="str">
        <f t="shared" si="0"/>
        <v/>
      </c>
      <c r="J20" s="306" t="str">
        <f t="shared" si="1"/>
        <v/>
      </c>
      <c r="K20" s="306" t="str">
        <f t="shared" si="2"/>
        <v/>
      </c>
      <c r="L20" s="226"/>
      <c r="M20" s="227"/>
      <c r="N20" s="227"/>
      <c r="O20" s="19">
        <f t="shared" si="3"/>
        <v>0</v>
      </c>
      <c r="P20" s="14">
        <f t="shared" si="4"/>
        <v>0</v>
      </c>
      <c r="Q20" s="15">
        <f t="shared" si="22"/>
        <v>0</v>
      </c>
      <c r="R20" s="15">
        <f t="shared" si="23"/>
        <v>0</v>
      </c>
      <c r="S20" s="15">
        <f t="shared" si="24"/>
        <v>0</v>
      </c>
      <c r="T20" s="15">
        <f t="shared" si="5"/>
        <v>0</v>
      </c>
      <c r="U20" s="142">
        <f t="shared" si="25"/>
        <v>0</v>
      </c>
      <c r="V20" s="15">
        <f t="shared" si="6"/>
        <v>0</v>
      </c>
      <c r="W20" s="142">
        <f t="shared" si="7"/>
        <v>0</v>
      </c>
      <c r="X20" s="142">
        <f t="shared" si="26"/>
        <v>0</v>
      </c>
      <c r="Y20" s="15">
        <f t="shared" si="27"/>
        <v>0</v>
      </c>
      <c r="Z20" s="16">
        <f t="shared" si="28"/>
        <v>0</v>
      </c>
      <c r="AA20" s="17">
        <f t="shared" si="29"/>
        <v>0</v>
      </c>
      <c r="AD20" s="159">
        <f t="shared" si="8"/>
        <v>0</v>
      </c>
      <c r="AE20" s="159">
        <f t="shared" si="9"/>
        <v>0</v>
      </c>
      <c r="AG20" s="157">
        <f t="shared" si="30"/>
        <v>0</v>
      </c>
      <c r="AI20" s="159">
        <f t="shared" si="10"/>
        <v>0</v>
      </c>
      <c r="AJ20" s="159">
        <f t="shared" si="11"/>
        <v>0</v>
      </c>
      <c r="AK20" s="231">
        <f t="shared" si="31"/>
        <v>0</v>
      </c>
      <c r="AL20" s="231">
        <f t="shared" si="32"/>
        <v>0</v>
      </c>
      <c r="AM20" s="231">
        <f t="shared" si="33"/>
        <v>0</v>
      </c>
      <c r="AN20" s="194">
        <f t="shared" si="34"/>
        <v>0</v>
      </c>
      <c r="AO20" s="405">
        <f t="shared" si="35"/>
        <v>0</v>
      </c>
      <c r="AP20" s="406">
        <f t="shared" si="36"/>
        <v>0</v>
      </c>
      <c r="AQ20" s="407"/>
      <c r="AR20" s="411">
        <f t="shared" si="37"/>
        <v>0</v>
      </c>
      <c r="AS20" s="408">
        <f t="shared" si="38"/>
        <v>0</v>
      </c>
      <c r="AT20" s="409"/>
      <c r="AU20" s="414">
        <f t="shared" si="39"/>
        <v>0</v>
      </c>
      <c r="AV20" s="406">
        <f t="shared" si="40"/>
        <v>0</v>
      </c>
      <c r="AW20" s="411"/>
      <c r="AX20" s="411">
        <f t="shared" si="41"/>
        <v>0</v>
      </c>
      <c r="AY20" s="412">
        <f t="shared" si="42"/>
        <v>0</v>
      </c>
      <c r="AZ20" s="413"/>
      <c r="BA20" s="411">
        <f t="shared" si="43"/>
        <v>0</v>
      </c>
      <c r="BB20" s="406">
        <f t="shared" si="44"/>
        <v>0</v>
      </c>
      <c r="BC20" s="303" t="str">
        <f t="shared" si="45"/>
        <v xml:space="preserve"> </v>
      </c>
      <c r="BD20" s="210">
        <f t="shared" si="54"/>
        <v>0</v>
      </c>
      <c r="BE20" s="200">
        <f t="shared" si="12"/>
        <v>0</v>
      </c>
      <c r="BF20" s="200">
        <f t="shared" si="13"/>
        <v>0</v>
      </c>
      <c r="BG20" s="200">
        <f t="shared" si="14"/>
        <v>0</v>
      </c>
      <c r="BH20" s="211">
        <f t="shared" si="15"/>
        <v>0</v>
      </c>
      <c r="BI20" s="210" t="str">
        <f t="shared" si="16"/>
        <v xml:space="preserve"> </v>
      </c>
      <c r="BJ20" s="200" t="str">
        <f t="shared" si="17"/>
        <v xml:space="preserve"> </v>
      </c>
      <c r="BK20" s="200" t="str">
        <f t="shared" si="18"/>
        <v xml:space="preserve"> </v>
      </c>
      <c r="BL20" s="200"/>
      <c r="BM20" s="213">
        <f t="shared" si="46"/>
        <v>0</v>
      </c>
      <c r="BO20" s="195" t="str">
        <f t="shared" si="19"/>
        <v/>
      </c>
      <c r="BP20" s="195" t="str">
        <f t="shared" si="20"/>
        <v/>
      </c>
      <c r="BQ20" s="195" t="str">
        <f t="shared" si="21"/>
        <v/>
      </c>
      <c r="BR20" s="215">
        <f t="shared" si="47"/>
        <v>0</v>
      </c>
      <c r="BS20" s="195" t="str">
        <f t="shared" si="48"/>
        <v/>
      </c>
      <c r="BU20" s="301" t="str">
        <f t="shared" si="49"/>
        <v xml:space="preserve"> </v>
      </c>
      <c r="BV20" s="301" t="str">
        <f t="shared" si="49"/>
        <v xml:space="preserve"> </v>
      </c>
      <c r="BW20" s="301" t="str">
        <f t="shared" si="49"/>
        <v xml:space="preserve"> </v>
      </c>
      <c r="BX20" s="242">
        <f t="shared" si="50"/>
        <v>0</v>
      </c>
      <c r="BY20" s="301" t="b">
        <f t="shared" si="51"/>
        <v>0</v>
      </c>
      <c r="BZ20" s="301" t="b">
        <f t="shared" si="52"/>
        <v>0</v>
      </c>
      <c r="CA20" s="301" t="b">
        <f t="shared" si="53"/>
        <v>0</v>
      </c>
    </row>
    <row r="21" spans="1:79">
      <c r="A21" s="13">
        <v>13</v>
      </c>
      <c r="B21" s="216"/>
      <c r="C21" s="229"/>
      <c r="D21" s="229"/>
      <c r="E21" s="228"/>
      <c r="F21" s="228"/>
      <c r="G21" s="219"/>
      <c r="H21" s="220"/>
      <c r="I21" s="305" t="str">
        <f t="shared" si="0"/>
        <v/>
      </c>
      <c r="J21" s="305" t="str">
        <f t="shared" si="1"/>
        <v/>
      </c>
      <c r="K21" s="305" t="str">
        <f t="shared" si="2"/>
        <v/>
      </c>
      <c r="L21" s="221"/>
      <c r="M21" s="222"/>
      <c r="N21" s="222"/>
      <c r="O21" s="19">
        <f t="shared" si="3"/>
        <v>0</v>
      </c>
      <c r="P21" s="14">
        <f t="shared" si="4"/>
        <v>0</v>
      </c>
      <c r="Q21" s="15">
        <f t="shared" si="22"/>
        <v>0</v>
      </c>
      <c r="R21" s="15">
        <f t="shared" si="23"/>
        <v>0</v>
      </c>
      <c r="S21" s="15">
        <f t="shared" si="24"/>
        <v>0</v>
      </c>
      <c r="T21" s="15">
        <f t="shared" si="5"/>
        <v>0</v>
      </c>
      <c r="U21" s="142">
        <f t="shared" si="25"/>
        <v>0</v>
      </c>
      <c r="V21" s="15">
        <f t="shared" si="6"/>
        <v>0</v>
      </c>
      <c r="W21" s="142">
        <f t="shared" si="7"/>
        <v>0</v>
      </c>
      <c r="X21" s="142">
        <f t="shared" si="26"/>
        <v>0</v>
      </c>
      <c r="Y21" s="15">
        <f t="shared" si="27"/>
        <v>0</v>
      </c>
      <c r="Z21" s="16">
        <f t="shared" si="28"/>
        <v>0</v>
      </c>
      <c r="AA21" s="17">
        <f t="shared" si="29"/>
        <v>0</v>
      </c>
      <c r="AD21" s="159">
        <f t="shared" si="8"/>
        <v>0</v>
      </c>
      <c r="AE21" s="159">
        <f t="shared" si="9"/>
        <v>0</v>
      </c>
      <c r="AG21" s="157">
        <f t="shared" si="30"/>
        <v>0</v>
      </c>
      <c r="AI21" s="159">
        <f t="shared" si="10"/>
        <v>0</v>
      </c>
      <c r="AJ21" s="159">
        <f t="shared" si="11"/>
        <v>0</v>
      </c>
      <c r="AK21" s="231">
        <f t="shared" si="31"/>
        <v>0</v>
      </c>
      <c r="AL21" s="231">
        <f t="shared" si="32"/>
        <v>0</v>
      </c>
      <c r="AM21" s="231">
        <f t="shared" si="33"/>
        <v>0</v>
      </c>
      <c r="AN21" s="194">
        <f t="shared" si="34"/>
        <v>0</v>
      </c>
      <c r="AO21" s="405">
        <f t="shared" si="35"/>
        <v>0</v>
      </c>
      <c r="AP21" s="406">
        <f t="shared" si="36"/>
        <v>0</v>
      </c>
      <c r="AQ21" s="407"/>
      <c r="AR21" s="411">
        <f t="shared" si="37"/>
        <v>0</v>
      </c>
      <c r="AS21" s="408">
        <f t="shared" si="38"/>
        <v>0</v>
      </c>
      <c r="AT21" s="409"/>
      <c r="AU21" s="414">
        <f t="shared" si="39"/>
        <v>0</v>
      </c>
      <c r="AV21" s="406">
        <f t="shared" si="40"/>
        <v>0</v>
      </c>
      <c r="AW21" s="411"/>
      <c r="AX21" s="411">
        <f t="shared" si="41"/>
        <v>0</v>
      </c>
      <c r="AY21" s="412">
        <f t="shared" si="42"/>
        <v>0</v>
      </c>
      <c r="AZ21" s="413"/>
      <c r="BA21" s="411">
        <f t="shared" si="43"/>
        <v>0</v>
      </c>
      <c r="BB21" s="406">
        <f t="shared" si="44"/>
        <v>0</v>
      </c>
      <c r="BC21" s="303" t="str">
        <f t="shared" si="45"/>
        <v xml:space="preserve"> </v>
      </c>
      <c r="BD21" s="210">
        <f t="shared" si="54"/>
        <v>0</v>
      </c>
      <c r="BE21" s="200">
        <f t="shared" si="12"/>
        <v>0</v>
      </c>
      <c r="BF21" s="200">
        <f t="shared" si="13"/>
        <v>0</v>
      </c>
      <c r="BG21" s="200">
        <f t="shared" si="14"/>
        <v>0</v>
      </c>
      <c r="BH21" s="211">
        <f t="shared" si="15"/>
        <v>0</v>
      </c>
      <c r="BI21" s="210" t="str">
        <f t="shared" si="16"/>
        <v xml:space="preserve"> </v>
      </c>
      <c r="BJ21" s="200" t="str">
        <f t="shared" si="17"/>
        <v xml:space="preserve"> </v>
      </c>
      <c r="BK21" s="200" t="str">
        <f t="shared" si="18"/>
        <v xml:space="preserve"> </v>
      </c>
      <c r="BL21" s="200"/>
      <c r="BM21" s="213">
        <f t="shared" si="46"/>
        <v>0</v>
      </c>
      <c r="BO21" s="195" t="str">
        <f t="shared" si="19"/>
        <v/>
      </c>
      <c r="BP21" s="195" t="str">
        <f t="shared" si="20"/>
        <v/>
      </c>
      <c r="BQ21" s="195" t="str">
        <f t="shared" si="21"/>
        <v/>
      </c>
      <c r="BR21" s="215">
        <f t="shared" si="47"/>
        <v>0</v>
      </c>
      <c r="BS21" s="195" t="str">
        <f t="shared" si="48"/>
        <v/>
      </c>
      <c r="BU21" s="301" t="str">
        <f t="shared" si="49"/>
        <v xml:space="preserve"> </v>
      </c>
      <c r="BV21" s="301" t="str">
        <f t="shared" si="49"/>
        <v xml:space="preserve"> </v>
      </c>
      <c r="BW21" s="301" t="str">
        <f t="shared" si="49"/>
        <v xml:space="preserve"> </v>
      </c>
      <c r="BX21" s="242">
        <f t="shared" si="50"/>
        <v>0</v>
      </c>
      <c r="BY21" s="301" t="b">
        <f t="shared" si="51"/>
        <v>0</v>
      </c>
      <c r="BZ21" s="301" t="b">
        <f t="shared" si="52"/>
        <v>0</v>
      </c>
      <c r="CA21" s="301" t="b">
        <f t="shared" si="53"/>
        <v>0</v>
      </c>
    </row>
    <row r="22" spans="1:79">
      <c r="A22" s="18">
        <v>14</v>
      </c>
      <c r="B22" s="217"/>
      <c r="C22" s="230"/>
      <c r="D22" s="230"/>
      <c r="E22" s="223"/>
      <c r="F22" s="223"/>
      <c r="G22" s="224"/>
      <c r="H22" s="225"/>
      <c r="I22" s="306" t="str">
        <f t="shared" si="0"/>
        <v/>
      </c>
      <c r="J22" s="306" t="str">
        <f t="shared" si="1"/>
        <v/>
      </c>
      <c r="K22" s="306" t="str">
        <f t="shared" si="2"/>
        <v/>
      </c>
      <c r="L22" s="226"/>
      <c r="M22" s="227"/>
      <c r="N22" s="227"/>
      <c r="O22" s="19">
        <f t="shared" si="3"/>
        <v>0</v>
      </c>
      <c r="P22" s="14">
        <f t="shared" si="4"/>
        <v>0</v>
      </c>
      <c r="Q22" s="15">
        <f t="shared" si="22"/>
        <v>0</v>
      </c>
      <c r="R22" s="15">
        <f t="shared" si="23"/>
        <v>0</v>
      </c>
      <c r="S22" s="15">
        <f t="shared" si="24"/>
        <v>0</v>
      </c>
      <c r="T22" s="15">
        <f t="shared" si="5"/>
        <v>0</v>
      </c>
      <c r="U22" s="142">
        <f t="shared" si="25"/>
        <v>0</v>
      </c>
      <c r="V22" s="15">
        <f t="shared" si="6"/>
        <v>0</v>
      </c>
      <c r="W22" s="142">
        <f t="shared" si="7"/>
        <v>0</v>
      </c>
      <c r="X22" s="142">
        <f t="shared" si="26"/>
        <v>0</v>
      </c>
      <c r="Y22" s="15">
        <f t="shared" si="27"/>
        <v>0</v>
      </c>
      <c r="Z22" s="16">
        <f t="shared" si="28"/>
        <v>0</v>
      </c>
      <c r="AA22" s="17">
        <f t="shared" si="29"/>
        <v>0</v>
      </c>
      <c r="AD22" s="159">
        <f t="shared" si="8"/>
        <v>0</v>
      </c>
      <c r="AE22" s="159">
        <f t="shared" si="9"/>
        <v>0</v>
      </c>
      <c r="AG22" s="157">
        <f t="shared" si="30"/>
        <v>0</v>
      </c>
      <c r="AI22" s="159">
        <f t="shared" si="10"/>
        <v>0</v>
      </c>
      <c r="AJ22" s="159">
        <f t="shared" si="11"/>
        <v>0</v>
      </c>
      <c r="AK22" s="231">
        <f t="shared" si="31"/>
        <v>0</v>
      </c>
      <c r="AL22" s="231">
        <f t="shared" si="32"/>
        <v>0</v>
      </c>
      <c r="AM22" s="231">
        <f t="shared" si="33"/>
        <v>0</v>
      </c>
      <c r="AN22" s="194">
        <f t="shared" si="34"/>
        <v>0</v>
      </c>
      <c r="AO22" s="405">
        <f t="shared" si="35"/>
        <v>0</v>
      </c>
      <c r="AP22" s="406">
        <f t="shared" si="36"/>
        <v>0</v>
      </c>
      <c r="AQ22" s="407"/>
      <c r="AR22" s="411">
        <f t="shared" si="37"/>
        <v>0</v>
      </c>
      <c r="AS22" s="408">
        <f t="shared" si="38"/>
        <v>0</v>
      </c>
      <c r="AT22" s="409"/>
      <c r="AU22" s="414">
        <f t="shared" si="39"/>
        <v>0</v>
      </c>
      <c r="AV22" s="406">
        <f t="shared" si="40"/>
        <v>0</v>
      </c>
      <c r="AW22" s="411"/>
      <c r="AX22" s="411">
        <f t="shared" si="41"/>
        <v>0</v>
      </c>
      <c r="AY22" s="412">
        <f t="shared" si="42"/>
        <v>0</v>
      </c>
      <c r="AZ22" s="413"/>
      <c r="BA22" s="411">
        <f t="shared" si="43"/>
        <v>0</v>
      </c>
      <c r="BB22" s="406">
        <f t="shared" si="44"/>
        <v>0</v>
      </c>
      <c r="BC22" s="303" t="str">
        <f t="shared" si="45"/>
        <v xml:space="preserve"> </v>
      </c>
      <c r="BD22" s="210">
        <f t="shared" si="54"/>
        <v>0</v>
      </c>
      <c r="BE22" s="200">
        <f t="shared" si="12"/>
        <v>0</v>
      </c>
      <c r="BF22" s="200">
        <f t="shared" si="13"/>
        <v>0</v>
      </c>
      <c r="BG22" s="200">
        <f t="shared" si="14"/>
        <v>0</v>
      </c>
      <c r="BH22" s="211">
        <f t="shared" si="15"/>
        <v>0</v>
      </c>
      <c r="BI22" s="210" t="str">
        <f t="shared" si="16"/>
        <v xml:space="preserve"> </v>
      </c>
      <c r="BJ22" s="200" t="str">
        <f t="shared" si="17"/>
        <v xml:space="preserve"> </v>
      </c>
      <c r="BK22" s="200" t="str">
        <f t="shared" si="18"/>
        <v xml:space="preserve"> </v>
      </c>
      <c r="BL22" s="200"/>
      <c r="BM22" s="213">
        <f t="shared" si="46"/>
        <v>0</v>
      </c>
      <c r="BO22" s="195" t="str">
        <f t="shared" si="19"/>
        <v/>
      </c>
      <c r="BP22" s="195" t="str">
        <f t="shared" si="20"/>
        <v/>
      </c>
      <c r="BQ22" s="195" t="str">
        <f t="shared" si="21"/>
        <v/>
      </c>
      <c r="BR22" s="215">
        <f t="shared" si="47"/>
        <v>0</v>
      </c>
      <c r="BS22" s="195" t="str">
        <f t="shared" si="48"/>
        <v/>
      </c>
      <c r="BU22" s="301" t="str">
        <f t="shared" si="49"/>
        <v xml:space="preserve"> </v>
      </c>
      <c r="BV22" s="301" t="str">
        <f t="shared" si="49"/>
        <v xml:space="preserve"> </v>
      </c>
      <c r="BW22" s="301" t="str">
        <f t="shared" si="49"/>
        <v xml:space="preserve"> </v>
      </c>
      <c r="BX22" s="242">
        <f t="shared" si="50"/>
        <v>0</v>
      </c>
      <c r="BY22" s="301" t="b">
        <f t="shared" si="51"/>
        <v>0</v>
      </c>
      <c r="BZ22" s="301" t="b">
        <f t="shared" si="52"/>
        <v>0</v>
      </c>
      <c r="CA22" s="301" t="b">
        <f t="shared" si="53"/>
        <v>0</v>
      </c>
    </row>
    <row r="23" spans="1:79">
      <c r="A23" s="13">
        <v>15</v>
      </c>
      <c r="B23" s="216"/>
      <c r="C23" s="229"/>
      <c r="D23" s="229"/>
      <c r="E23" s="228"/>
      <c r="F23" s="228"/>
      <c r="G23" s="219"/>
      <c r="H23" s="220"/>
      <c r="I23" s="305" t="str">
        <f t="shared" si="0"/>
        <v/>
      </c>
      <c r="J23" s="305" t="str">
        <f t="shared" si="1"/>
        <v/>
      </c>
      <c r="K23" s="305" t="str">
        <f t="shared" si="2"/>
        <v/>
      </c>
      <c r="L23" s="221"/>
      <c r="M23" s="222"/>
      <c r="N23" s="222"/>
      <c r="O23" s="19">
        <f t="shared" si="3"/>
        <v>0</v>
      </c>
      <c r="P23" s="14">
        <f t="shared" si="4"/>
        <v>0</v>
      </c>
      <c r="Q23" s="15">
        <f t="shared" si="22"/>
        <v>0</v>
      </c>
      <c r="R23" s="15">
        <f t="shared" si="23"/>
        <v>0</v>
      </c>
      <c r="S23" s="15">
        <f t="shared" si="24"/>
        <v>0</v>
      </c>
      <c r="T23" s="15">
        <f t="shared" si="5"/>
        <v>0</v>
      </c>
      <c r="U23" s="142">
        <f t="shared" si="25"/>
        <v>0</v>
      </c>
      <c r="V23" s="15">
        <f t="shared" si="6"/>
        <v>0</v>
      </c>
      <c r="W23" s="142">
        <f t="shared" si="7"/>
        <v>0</v>
      </c>
      <c r="X23" s="142">
        <f t="shared" si="26"/>
        <v>0</v>
      </c>
      <c r="Y23" s="15">
        <f t="shared" si="27"/>
        <v>0</v>
      </c>
      <c r="Z23" s="16">
        <f t="shared" si="28"/>
        <v>0</v>
      </c>
      <c r="AA23" s="17">
        <f t="shared" si="29"/>
        <v>0</v>
      </c>
      <c r="AD23" s="159">
        <f t="shared" si="8"/>
        <v>0</v>
      </c>
      <c r="AE23" s="159">
        <f t="shared" si="9"/>
        <v>0</v>
      </c>
      <c r="AG23" s="157">
        <f t="shared" si="30"/>
        <v>0</v>
      </c>
      <c r="AI23" s="159">
        <f t="shared" si="10"/>
        <v>0</v>
      </c>
      <c r="AJ23" s="159">
        <f t="shared" si="11"/>
        <v>0</v>
      </c>
      <c r="AK23" s="231">
        <f t="shared" si="31"/>
        <v>0</v>
      </c>
      <c r="AL23" s="231">
        <f t="shared" si="32"/>
        <v>0</v>
      </c>
      <c r="AM23" s="231">
        <f t="shared" si="33"/>
        <v>0</v>
      </c>
      <c r="AN23" s="194">
        <f t="shared" si="34"/>
        <v>0</v>
      </c>
      <c r="AO23" s="405">
        <f t="shared" si="35"/>
        <v>0</v>
      </c>
      <c r="AP23" s="406">
        <f t="shared" si="36"/>
        <v>0</v>
      </c>
      <c r="AQ23" s="407"/>
      <c r="AR23" s="411">
        <f t="shared" si="37"/>
        <v>0</v>
      </c>
      <c r="AS23" s="408">
        <f t="shared" si="38"/>
        <v>0</v>
      </c>
      <c r="AT23" s="409"/>
      <c r="AU23" s="414">
        <f t="shared" si="39"/>
        <v>0</v>
      </c>
      <c r="AV23" s="406">
        <f t="shared" si="40"/>
        <v>0</v>
      </c>
      <c r="AW23" s="411"/>
      <c r="AX23" s="411">
        <f t="shared" si="41"/>
        <v>0</v>
      </c>
      <c r="AY23" s="412">
        <f t="shared" si="42"/>
        <v>0</v>
      </c>
      <c r="AZ23" s="413"/>
      <c r="BA23" s="411">
        <f t="shared" si="43"/>
        <v>0</v>
      </c>
      <c r="BB23" s="406">
        <f t="shared" si="44"/>
        <v>0</v>
      </c>
      <c r="BC23" s="303" t="str">
        <f t="shared" si="45"/>
        <v xml:space="preserve"> </v>
      </c>
      <c r="BD23" s="210">
        <f t="shared" si="54"/>
        <v>0</v>
      </c>
      <c r="BE23" s="200">
        <f t="shared" si="12"/>
        <v>0</v>
      </c>
      <c r="BF23" s="200">
        <f t="shared" si="13"/>
        <v>0</v>
      </c>
      <c r="BG23" s="200">
        <f t="shared" si="14"/>
        <v>0</v>
      </c>
      <c r="BH23" s="211">
        <f t="shared" si="15"/>
        <v>0</v>
      </c>
      <c r="BI23" s="210" t="str">
        <f t="shared" si="16"/>
        <v xml:space="preserve"> </v>
      </c>
      <c r="BJ23" s="200" t="str">
        <f t="shared" si="17"/>
        <v xml:space="preserve"> </v>
      </c>
      <c r="BK23" s="200" t="str">
        <f t="shared" si="18"/>
        <v xml:space="preserve"> </v>
      </c>
      <c r="BL23" s="200"/>
      <c r="BM23" s="213">
        <f t="shared" si="46"/>
        <v>0</v>
      </c>
      <c r="BO23" s="195" t="str">
        <f t="shared" si="19"/>
        <v/>
      </c>
      <c r="BP23" s="195" t="str">
        <f t="shared" si="20"/>
        <v/>
      </c>
      <c r="BQ23" s="195" t="str">
        <f t="shared" si="21"/>
        <v/>
      </c>
      <c r="BR23" s="215">
        <f t="shared" si="47"/>
        <v>0</v>
      </c>
      <c r="BS23" s="195" t="str">
        <f t="shared" si="48"/>
        <v/>
      </c>
      <c r="BU23" s="301" t="str">
        <f t="shared" si="49"/>
        <v xml:space="preserve"> </v>
      </c>
      <c r="BV23" s="301" t="str">
        <f t="shared" si="49"/>
        <v xml:space="preserve"> </v>
      </c>
      <c r="BW23" s="301" t="str">
        <f t="shared" si="49"/>
        <v xml:space="preserve"> </v>
      </c>
      <c r="BX23" s="242">
        <f t="shared" si="50"/>
        <v>0</v>
      </c>
      <c r="BY23" s="301" t="b">
        <f t="shared" si="51"/>
        <v>0</v>
      </c>
      <c r="BZ23" s="301" t="b">
        <f t="shared" si="52"/>
        <v>0</v>
      </c>
      <c r="CA23" s="301" t="b">
        <f t="shared" si="53"/>
        <v>0</v>
      </c>
    </row>
    <row r="24" spans="1:79">
      <c r="A24" s="18">
        <v>16</v>
      </c>
      <c r="B24" s="217"/>
      <c r="C24" s="230"/>
      <c r="D24" s="230"/>
      <c r="E24" s="223"/>
      <c r="F24" s="223"/>
      <c r="G24" s="224"/>
      <c r="H24" s="225"/>
      <c r="I24" s="306" t="str">
        <f t="shared" si="0"/>
        <v/>
      </c>
      <c r="J24" s="306" t="str">
        <f t="shared" si="1"/>
        <v/>
      </c>
      <c r="K24" s="306" t="str">
        <f t="shared" si="2"/>
        <v/>
      </c>
      <c r="L24" s="226"/>
      <c r="M24" s="227"/>
      <c r="N24" s="227"/>
      <c r="O24" s="19">
        <f t="shared" si="3"/>
        <v>0</v>
      </c>
      <c r="P24" s="14">
        <f t="shared" si="4"/>
        <v>0</v>
      </c>
      <c r="Q24" s="15">
        <f t="shared" si="22"/>
        <v>0</v>
      </c>
      <c r="R24" s="15">
        <f t="shared" si="23"/>
        <v>0</v>
      </c>
      <c r="S24" s="15">
        <f t="shared" si="24"/>
        <v>0</v>
      </c>
      <c r="T24" s="15">
        <f t="shared" si="5"/>
        <v>0</v>
      </c>
      <c r="U24" s="142">
        <f t="shared" si="25"/>
        <v>0</v>
      </c>
      <c r="V24" s="15">
        <f t="shared" si="6"/>
        <v>0</v>
      </c>
      <c r="W24" s="142">
        <f t="shared" si="7"/>
        <v>0</v>
      </c>
      <c r="X24" s="142">
        <f t="shared" si="26"/>
        <v>0</v>
      </c>
      <c r="Y24" s="15">
        <f t="shared" si="27"/>
        <v>0</v>
      </c>
      <c r="Z24" s="16">
        <f t="shared" si="28"/>
        <v>0</v>
      </c>
      <c r="AA24" s="17">
        <f t="shared" si="29"/>
        <v>0</v>
      </c>
      <c r="AD24" s="159">
        <f t="shared" si="8"/>
        <v>0</v>
      </c>
      <c r="AE24" s="159">
        <f t="shared" si="9"/>
        <v>0</v>
      </c>
      <c r="AG24" s="157">
        <f t="shared" si="30"/>
        <v>0</v>
      </c>
      <c r="AI24" s="159">
        <f t="shared" si="10"/>
        <v>0</v>
      </c>
      <c r="AJ24" s="159">
        <f t="shared" si="11"/>
        <v>0</v>
      </c>
      <c r="AK24" s="231">
        <f t="shared" si="31"/>
        <v>0</v>
      </c>
      <c r="AL24" s="231">
        <f t="shared" si="32"/>
        <v>0</v>
      </c>
      <c r="AM24" s="231">
        <f t="shared" si="33"/>
        <v>0</v>
      </c>
      <c r="AN24" s="194">
        <f t="shared" si="34"/>
        <v>0</v>
      </c>
      <c r="AO24" s="405">
        <f t="shared" si="35"/>
        <v>0</v>
      </c>
      <c r="AP24" s="406">
        <f t="shared" si="36"/>
        <v>0</v>
      </c>
      <c r="AQ24" s="407"/>
      <c r="AR24" s="411">
        <f t="shared" si="37"/>
        <v>0</v>
      </c>
      <c r="AS24" s="408">
        <f t="shared" si="38"/>
        <v>0</v>
      </c>
      <c r="AT24" s="409"/>
      <c r="AU24" s="414">
        <f t="shared" si="39"/>
        <v>0</v>
      </c>
      <c r="AV24" s="406">
        <f t="shared" si="40"/>
        <v>0</v>
      </c>
      <c r="AW24" s="411"/>
      <c r="AX24" s="411">
        <f t="shared" si="41"/>
        <v>0</v>
      </c>
      <c r="AY24" s="412">
        <f t="shared" si="42"/>
        <v>0</v>
      </c>
      <c r="AZ24" s="413"/>
      <c r="BA24" s="411">
        <f t="shared" si="43"/>
        <v>0</v>
      </c>
      <c r="BB24" s="406">
        <f t="shared" si="44"/>
        <v>0</v>
      </c>
      <c r="BC24" s="303" t="str">
        <f t="shared" si="45"/>
        <v xml:space="preserve"> </v>
      </c>
      <c r="BD24" s="210">
        <f t="shared" si="54"/>
        <v>0</v>
      </c>
      <c r="BE24" s="200">
        <f t="shared" si="12"/>
        <v>0</v>
      </c>
      <c r="BF24" s="200">
        <f t="shared" si="13"/>
        <v>0</v>
      </c>
      <c r="BG24" s="200">
        <f t="shared" si="14"/>
        <v>0</v>
      </c>
      <c r="BH24" s="211">
        <f t="shared" si="15"/>
        <v>0</v>
      </c>
      <c r="BI24" s="210" t="str">
        <f t="shared" si="16"/>
        <v xml:space="preserve"> </v>
      </c>
      <c r="BJ24" s="200" t="str">
        <f t="shared" si="17"/>
        <v xml:space="preserve"> </v>
      </c>
      <c r="BK24" s="200" t="str">
        <f t="shared" si="18"/>
        <v xml:space="preserve"> </v>
      </c>
      <c r="BL24" s="200"/>
      <c r="BM24" s="213">
        <f t="shared" si="46"/>
        <v>0</v>
      </c>
      <c r="BO24" s="195" t="str">
        <f t="shared" si="19"/>
        <v/>
      </c>
      <c r="BP24" s="195" t="str">
        <f t="shared" si="20"/>
        <v/>
      </c>
      <c r="BQ24" s="195" t="str">
        <f t="shared" si="21"/>
        <v/>
      </c>
      <c r="BR24" s="215">
        <f t="shared" si="47"/>
        <v>0</v>
      </c>
      <c r="BS24" s="195" t="str">
        <f t="shared" si="48"/>
        <v/>
      </c>
      <c r="BU24" s="301" t="str">
        <f t="shared" si="49"/>
        <v xml:space="preserve"> </v>
      </c>
      <c r="BV24" s="301" t="str">
        <f t="shared" si="49"/>
        <v xml:space="preserve"> </v>
      </c>
      <c r="BW24" s="301" t="str">
        <f t="shared" si="49"/>
        <v xml:space="preserve"> </v>
      </c>
      <c r="BX24" s="242">
        <f t="shared" si="50"/>
        <v>0</v>
      </c>
      <c r="BY24" s="301" t="b">
        <f t="shared" si="51"/>
        <v>0</v>
      </c>
      <c r="BZ24" s="301" t="b">
        <f t="shared" si="52"/>
        <v>0</v>
      </c>
      <c r="CA24" s="301" t="b">
        <f t="shared" si="53"/>
        <v>0</v>
      </c>
    </row>
    <row r="25" spans="1:79">
      <c r="A25" s="35" t="s">
        <v>116</v>
      </c>
      <c r="B25" s="39"/>
      <c r="C25" s="150"/>
      <c r="D25" s="150"/>
      <c r="E25" s="228"/>
      <c r="F25" s="228"/>
      <c r="G25" s="219"/>
      <c r="H25" s="220"/>
      <c r="I25" s="305" t="str">
        <f t="shared" si="0"/>
        <v/>
      </c>
      <c r="J25" s="305" t="str">
        <f t="shared" si="1"/>
        <v/>
      </c>
      <c r="K25" s="305" t="str">
        <f t="shared" si="2"/>
        <v/>
      </c>
      <c r="L25" s="221"/>
      <c r="M25" s="222"/>
      <c r="N25" s="222"/>
      <c r="O25" s="19">
        <f t="shared" si="3"/>
        <v>0</v>
      </c>
      <c r="P25" s="14">
        <f t="shared" si="4"/>
        <v>0</v>
      </c>
      <c r="Q25" s="15">
        <f t="shared" si="22"/>
        <v>0</v>
      </c>
      <c r="R25" s="15">
        <f t="shared" si="23"/>
        <v>0</v>
      </c>
      <c r="S25" s="15">
        <f t="shared" si="24"/>
        <v>0</v>
      </c>
      <c r="T25" s="15">
        <f t="shared" si="5"/>
        <v>0</v>
      </c>
      <c r="U25" s="142">
        <f t="shared" si="25"/>
        <v>0</v>
      </c>
      <c r="V25" s="15">
        <f t="shared" si="6"/>
        <v>0</v>
      </c>
      <c r="W25" s="142">
        <f t="shared" si="7"/>
        <v>0</v>
      </c>
      <c r="X25" s="142">
        <f t="shared" si="26"/>
        <v>0</v>
      </c>
      <c r="Y25" s="15">
        <f t="shared" si="27"/>
        <v>0</v>
      </c>
      <c r="Z25" s="16">
        <f t="shared" si="28"/>
        <v>0</v>
      </c>
      <c r="AA25" s="17">
        <f t="shared" si="29"/>
        <v>0</v>
      </c>
      <c r="AD25" s="159">
        <f t="shared" si="8"/>
        <v>0</v>
      </c>
      <c r="AE25" s="159">
        <f t="shared" si="9"/>
        <v>0</v>
      </c>
      <c r="AG25" s="157">
        <f t="shared" si="30"/>
        <v>0</v>
      </c>
      <c r="AI25" s="159">
        <f t="shared" si="10"/>
        <v>0</v>
      </c>
      <c r="AJ25" s="159">
        <f t="shared" si="11"/>
        <v>0</v>
      </c>
      <c r="AK25" s="231">
        <f t="shared" si="31"/>
        <v>0</v>
      </c>
      <c r="AL25" s="231">
        <f t="shared" si="32"/>
        <v>0</v>
      </c>
      <c r="AM25" s="231">
        <f t="shared" si="33"/>
        <v>0</v>
      </c>
      <c r="AN25" s="194">
        <f t="shared" si="34"/>
        <v>0</v>
      </c>
      <c r="AO25" s="405">
        <f t="shared" si="35"/>
        <v>0</v>
      </c>
      <c r="AP25" s="406">
        <f t="shared" si="36"/>
        <v>0</v>
      </c>
      <c r="AQ25" s="407"/>
      <c r="AR25" s="411">
        <f t="shared" si="37"/>
        <v>0</v>
      </c>
      <c r="AS25" s="408">
        <f t="shared" si="38"/>
        <v>0</v>
      </c>
      <c r="AT25" s="409"/>
      <c r="AU25" s="414">
        <f t="shared" si="39"/>
        <v>0</v>
      </c>
      <c r="AV25" s="406">
        <f t="shared" si="40"/>
        <v>0</v>
      </c>
      <c r="AW25" s="411"/>
      <c r="AX25" s="411">
        <f t="shared" si="41"/>
        <v>0</v>
      </c>
      <c r="AY25" s="412">
        <f t="shared" si="42"/>
        <v>0</v>
      </c>
      <c r="AZ25" s="413"/>
      <c r="BA25" s="411">
        <f t="shared" si="43"/>
        <v>0</v>
      </c>
      <c r="BB25" s="406">
        <f t="shared" si="44"/>
        <v>0</v>
      </c>
      <c r="BC25" s="303" t="str">
        <f t="shared" si="45"/>
        <v xml:space="preserve"> </v>
      </c>
      <c r="BD25" s="210">
        <f t="shared" si="54"/>
        <v>0</v>
      </c>
      <c r="BE25" s="200">
        <f t="shared" si="12"/>
        <v>0</v>
      </c>
      <c r="BF25" s="200">
        <f t="shared" si="13"/>
        <v>0</v>
      </c>
      <c r="BG25" s="200">
        <f t="shared" si="14"/>
        <v>0</v>
      </c>
      <c r="BH25" s="211">
        <f t="shared" si="15"/>
        <v>0</v>
      </c>
      <c r="BI25" s="210" t="str">
        <f t="shared" si="16"/>
        <v xml:space="preserve"> </v>
      </c>
      <c r="BJ25" s="200" t="str">
        <f t="shared" si="17"/>
        <v xml:space="preserve"> </v>
      </c>
      <c r="BK25" s="200" t="str">
        <f t="shared" si="18"/>
        <v xml:space="preserve"> </v>
      </c>
      <c r="BL25" s="200"/>
      <c r="BM25" s="213">
        <f t="shared" si="46"/>
        <v>0</v>
      </c>
      <c r="BO25" s="195" t="str">
        <f t="shared" si="19"/>
        <v/>
      </c>
      <c r="BP25" s="195" t="str">
        <f t="shared" si="20"/>
        <v/>
      </c>
      <c r="BQ25" s="195" t="str">
        <f t="shared" si="21"/>
        <v/>
      </c>
      <c r="BR25" s="215">
        <f t="shared" si="47"/>
        <v>0</v>
      </c>
      <c r="BS25" s="195" t="str">
        <f t="shared" si="48"/>
        <v/>
      </c>
      <c r="BU25" s="301" t="str">
        <f t="shared" si="49"/>
        <v xml:space="preserve"> </v>
      </c>
      <c r="BV25" s="301" t="str">
        <f t="shared" si="49"/>
        <v xml:space="preserve"> </v>
      </c>
      <c r="BW25" s="301" t="str">
        <f t="shared" si="49"/>
        <v xml:space="preserve"> </v>
      </c>
      <c r="BX25" s="242">
        <f t="shared" si="50"/>
        <v>0</v>
      </c>
      <c r="BY25" s="301" t="b">
        <f t="shared" si="51"/>
        <v>0</v>
      </c>
      <c r="BZ25" s="301" t="b">
        <f t="shared" si="52"/>
        <v>0</v>
      </c>
      <c r="CA25" s="301" t="b">
        <f t="shared" si="53"/>
        <v>0</v>
      </c>
    </row>
    <row r="26" spans="1:79">
      <c r="A26" s="36" t="s">
        <v>117</v>
      </c>
      <c r="B26" s="38"/>
      <c r="C26" s="149"/>
      <c r="D26" s="149"/>
      <c r="E26" s="223"/>
      <c r="F26" s="223"/>
      <c r="G26" s="224"/>
      <c r="H26" s="225"/>
      <c r="I26" s="306" t="str">
        <f t="shared" si="0"/>
        <v/>
      </c>
      <c r="J26" s="306" t="str">
        <f t="shared" si="1"/>
        <v/>
      </c>
      <c r="K26" s="306" t="str">
        <f t="shared" si="2"/>
        <v/>
      </c>
      <c r="L26" s="226"/>
      <c r="M26" s="227"/>
      <c r="N26" s="227"/>
      <c r="O26" s="19">
        <f t="shared" si="3"/>
        <v>0</v>
      </c>
      <c r="P26" s="14">
        <f t="shared" si="4"/>
        <v>0</v>
      </c>
      <c r="Q26" s="15">
        <f t="shared" si="22"/>
        <v>0</v>
      </c>
      <c r="R26" s="15">
        <f t="shared" si="23"/>
        <v>0</v>
      </c>
      <c r="S26" s="15">
        <f t="shared" si="24"/>
        <v>0</v>
      </c>
      <c r="T26" s="15">
        <f t="shared" si="5"/>
        <v>0</v>
      </c>
      <c r="U26" s="142">
        <f t="shared" si="25"/>
        <v>0</v>
      </c>
      <c r="V26" s="15">
        <f t="shared" si="6"/>
        <v>0</v>
      </c>
      <c r="W26" s="142">
        <f t="shared" si="7"/>
        <v>0</v>
      </c>
      <c r="X26" s="142">
        <f t="shared" si="26"/>
        <v>0</v>
      </c>
      <c r="Y26" s="15">
        <f t="shared" si="27"/>
        <v>0</v>
      </c>
      <c r="Z26" s="16">
        <f t="shared" si="28"/>
        <v>0</v>
      </c>
      <c r="AA26" s="17">
        <f t="shared" si="29"/>
        <v>0</v>
      </c>
      <c r="AD26" s="159">
        <f t="shared" si="8"/>
        <v>0</v>
      </c>
      <c r="AE26" s="159">
        <f t="shared" si="9"/>
        <v>0</v>
      </c>
      <c r="AG26" s="157">
        <f t="shared" si="30"/>
        <v>0</v>
      </c>
      <c r="AI26" s="159">
        <f t="shared" si="10"/>
        <v>0</v>
      </c>
      <c r="AJ26" s="159">
        <f t="shared" si="11"/>
        <v>0</v>
      </c>
      <c r="AK26" s="231">
        <f t="shared" si="31"/>
        <v>0</v>
      </c>
      <c r="AL26" s="231">
        <f t="shared" si="32"/>
        <v>0</v>
      </c>
      <c r="AM26" s="231">
        <f t="shared" si="33"/>
        <v>0</v>
      </c>
      <c r="AN26" s="194">
        <f t="shared" si="34"/>
        <v>0</v>
      </c>
      <c r="AO26" s="405">
        <f t="shared" si="35"/>
        <v>0</v>
      </c>
      <c r="AP26" s="406">
        <f t="shared" si="36"/>
        <v>0</v>
      </c>
      <c r="AQ26" s="407"/>
      <c r="AR26" s="411">
        <f t="shared" si="37"/>
        <v>0</v>
      </c>
      <c r="AS26" s="408">
        <f t="shared" si="38"/>
        <v>0</v>
      </c>
      <c r="AT26" s="409"/>
      <c r="AU26" s="414">
        <f t="shared" si="39"/>
        <v>0</v>
      </c>
      <c r="AV26" s="406">
        <f t="shared" si="40"/>
        <v>0</v>
      </c>
      <c r="AW26" s="411"/>
      <c r="AX26" s="411">
        <f t="shared" si="41"/>
        <v>0</v>
      </c>
      <c r="AY26" s="412">
        <f t="shared" si="42"/>
        <v>0</v>
      </c>
      <c r="AZ26" s="413"/>
      <c r="BA26" s="411">
        <f t="shared" si="43"/>
        <v>0</v>
      </c>
      <c r="BB26" s="406">
        <f t="shared" si="44"/>
        <v>0</v>
      </c>
      <c r="BC26" s="303" t="str">
        <f t="shared" si="45"/>
        <v xml:space="preserve"> </v>
      </c>
      <c r="BD26" s="210">
        <f t="shared" si="54"/>
        <v>0</v>
      </c>
      <c r="BE26" s="200">
        <f t="shared" si="12"/>
        <v>0</v>
      </c>
      <c r="BF26" s="200">
        <f t="shared" si="13"/>
        <v>0</v>
      </c>
      <c r="BG26" s="200">
        <f t="shared" si="14"/>
        <v>0</v>
      </c>
      <c r="BH26" s="211">
        <f t="shared" si="15"/>
        <v>0</v>
      </c>
      <c r="BI26" s="210" t="str">
        <f t="shared" si="16"/>
        <v xml:space="preserve"> </v>
      </c>
      <c r="BJ26" s="200" t="str">
        <f t="shared" si="17"/>
        <v xml:space="preserve"> </v>
      </c>
      <c r="BK26" s="200" t="str">
        <f t="shared" si="18"/>
        <v xml:space="preserve"> </v>
      </c>
      <c r="BL26" s="200"/>
      <c r="BM26" s="213">
        <f t="shared" si="46"/>
        <v>0</v>
      </c>
      <c r="BO26" s="195" t="str">
        <f t="shared" si="19"/>
        <v/>
      </c>
      <c r="BP26" s="195" t="str">
        <f t="shared" si="20"/>
        <v/>
      </c>
      <c r="BQ26" s="195" t="str">
        <f t="shared" si="21"/>
        <v/>
      </c>
      <c r="BR26" s="215">
        <f t="shared" si="47"/>
        <v>0</v>
      </c>
      <c r="BS26" s="195" t="str">
        <f t="shared" si="48"/>
        <v/>
      </c>
      <c r="BU26" s="301" t="str">
        <f t="shared" si="49"/>
        <v xml:space="preserve"> </v>
      </c>
      <c r="BV26" s="301" t="str">
        <f t="shared" si="49"/>
        <v xml:space="preserve"> </v>
      </c>
      <c r="BW26" s="301" t="str">
        <f t="shared" si="49"/>
        <v xml:space="preserve"> </v>
      </c>
      <c r="BX26" s="242">
        <f t="shared" si="50"/>
        <v>0</v>
      </c>
      <c r="BY26" s="301" t="b">
        <f t="shared" si="51"/>
        <v>0</v>
      </c>
      <c r="BZ26" s="301" t="b">
        <f t="shared" si="52"/>
        <v>0</v>
      </c>
      <c r="CA26" s="301" t="b">
        <f t="shared" si="53"/>
        <v>0</v>
      </c>
    </row>
    <row r="27" spans="1:79">
      <c r="A27" s="35" t="s">
        <v>118</v>
      </c>
      <c r="B27" s="39"/>
      <c r="C27" s="150"/>
      <c r="D27" s="150"/>
      <c r="E27" s="228"/>
      <c r="F27" s="228"/>
      <c r="G27" s="219"/>
      <c r="H27" s="220"/>
      <c r="I27" s="305" t="str">
        <f t="shared" si="0"/>
        <v/>
      </c>
      <c r="J27" s="305" t="str">
        <f t="shared" si="1"/>
        <v/>
      </c>
      <c r="K27" s="305" t="str">
        <f t="shared" si="2"/>
        <v/>
      </c>
      <c r="L27" s="221"/>
      <c r="M27" s="222"/>
      <c r="N27" s="222"/>
      <c r="O27" s="19">
        <f t="shared" si="3"/>
        <v>0</v>
      </c>
      <c r="P27" s="14">
        <f t="shared" si="4"/>
        <v>0</v>
      </c>
      <c r="Q27" s="15">
        <f t="shared" si="22"/>
        <v>0</v>
      </c>
      <c r="R27" s="15">
        <f t="shared" si="23"/>
        <v>0</v>
      </c>
      <c r="S27" s="15">
        <f t="shared" si="24"/>
        <v>0</v>
      </c>
      <c r="T27" s="15">
        <f t="shared" si="5"/>
        <v>0</v>
      </c>
      <c r="U27" s="142">
        <f t="shared" si="25"/>
        <v>0</v>
      </c>
      <c r="V27" s="15">
        <f t="shared" si="6"/>
        <v>0</v>
      </c>
      <c r="W27" s="142">
        <f t="shared" si="7"/>
        <v>0</v>
      </c>
      <c r="X27" s="142">
        <f t="shared" si="26"/>
        <v>0</v>
      </c>
      <c r="Y27" s="15">
        <f t="shared" si="27"/>
        <v>0</v>
      </c>
      <c r="Z27" s="16">
        <f t="shared" si="28"/>
        <v>0</v>
      </c>
      <c r="AA27" s="17">
        <f t="shared" si="29"/>
        <v>0</v>
      </c>
      <c r="AD27" s="159">
        <f t="shared" si="8"/>
        <v>0</v>
      </c>
      <c r="AE27" s="159">
        <f t="shared" si="9"/>
        <v>0</v>
      </c>
      <c r="AG27" s="157">
        <f t="shared" si="30"/>
        <v>0</v>
      </c>
      <c r="AI27" s="159">
        <f t="shared" si="10"/>
        <v>0</v>
      </c>
      <c r="AJ27" s="159">
        <f t="shared" si="11"/>
        <v>0</v>
      </c>
      <c r="AK27" s="231">
        <f t="shared" si="31"/>
        <v>0</v>
      </c>
      <c r="AL27" s="231">
        <f t="shared" si="32"/>
        <v>0</v>
      </c>
      <c r="AM27" s="231">
        <f t="shared" si="33"/>
        <v>0</v>
      </c>
      <c r="AN27" s="194">
        <f t="shared" si="34"/>
        <v>0</v>
      </c>
      <c r="AO27" s="405">
        <f t="shared" si="35"/>
        <v>0</v>
      </c>
      <c r="AP27" s="406">
        <f t="shared" si="36"/>
        <v>0</v>
      </c>
      <c r="AQ27" s="407"/>
      <c r="AR27" s="411">
        <f t="shared" si="37"/>
        <v>0</v>
      </c>
      <c r="AS27" s="408">
        <f t="shared" si="38"/>
        <v>0</v>
      </c>
      <c r="AT27" s="409"/>
      <c r="AU27" s="414">
        <f t="shared" si="39"/>
        <v>0</v>
      </c>
      <c r="AV27" s="406">
        <f t="shared" si="40"/>
        <v>0</v>
      </c>
      <c r="AW27" s="411"/>
      <c r="AX27" s="411">
        <f t="shared" si="41"/>
        <v>0</v>
      </c>
      <c r="AY27" s="412">
        <f t="shared" si="42"/>
        <v>0</v>
      </c>
      <c r="AZ27" s="413"/>
      <c r="BA27" s="411">
        <f t="shared" si="43"/>
        <v>0</v>
      </c>
      <c r="BB27" s="406">
        <f t="shared" si="44"/>
        <v>0</v>
      </c>
      <c r="BC27" s="303" t="str">
        <f t="shared" si="45"/>
        <v xml:space="preserve"> </v>
      </c>
      <c r="BD27" s="210">
        <f t="shared" si="54"/>
        <v>0</v>
      </c>
      <c r="BE27" s="200">
        <f t="shared" si="12"/>
        <v>0</v>
      </c>
      <c r="BF27" s="200">
        <f t="shared" si="13"/>
        <v>0</v>
      </c>
      <c r="BG27" s="200">
        <f t="shared" si="14"/>
        <v>0</v>
      </c>
      <c r="BH27" s="211">
        <f t="shared" si="15"/>
        <v>0</v>
      </c>
      <c r="BI27" s="210" t="str">
        <f t="shared" si="16"/>
        <v xml:space="preserve"> </v>
      </c>
      <c r="BJ27" s="200" t="str">
        <f t="shared" si="17"/>
        <v xml:space="preserve"> </v>
      </c>
      <c r="BK27" s="200" t="str">
        <f t="shared" si="18"/>
        <v xml:space="preserve"> </v>
      </c>
      <c r="BL27" s="200"/>
      <c r="BM27" s="213">
        <f t="shared" si="46"/>
        <v>0</v>
      </c>
      <c r="BO27" s="195" t="str">
        <f t="shared" si="19"/>
        <v/>
      </c>
      <c r="BP27" s="195" t="str">
        <f t="shared" si="20"/>
        <v/>
      </c>
      <c r="BQ27" s="195" t="str">
        <f t="shared" si="21"/>
        <v/>
      </c>
      <c r="BR27" s="215">
        <f t="shared" si="47"/>
        <v>0</v>
      </c>
      <c r="BS27" s="195" t="str">
        <f t="shared" si="48"/>
        <v/>
      </c>
      <c r="BU27" s="301" t="str">
        <f t="shared" si="49"/>
        <v xml:space="preserve"> </v>
      </c>
      <c r="BV27" s="301" t="str">
        <f t="shared" si="49"/>
        <v xml:space="preserve"> </v>
      </c>
      <c r="BW27" s="301" t="str">
        <f t="shared" si="49"/>
        <v xml:space="preserve"> </v>
      </c>
      <c r="BX27" s="242">
        <f t="shared" si="50"/>
        <v>0</v>
      </c>
      <c r="BY27" s="301" t="b">
        <f t="shared" si="51"/>
        <v>0</v>
      </c>
      <c r="BZ27" s="301" t="b">
        <f t="shared" si="52"/>
        <v>0</v>
      </c>
      <c r="CA27" s="301" t="b">
        <f t="shared" si="53"/>
        <v>0</v>
      </c>
    </row>
    <row r="28" spans="1:79">
      <c r="A28" s="36" t="s">
        <v>119</v>
      </c>
      <c r="B28" s="38"/>
      <c r="C28" s="149"/>
      <c r="D28" s="149"/>
      <c r="E28" s="223"/>
      <c r="F28" s="223"/>
      <c r="G28" s="224"/>
      <c r="H28" s="225"/>
      <c r="I28" s="306" t="str">
        <f t="shared" si="0"/>
        <v/>
      </c>
      <c r="J28" s="306" t="str">
        <f t="shared" si="1"/>
        <v/>
      </c>
      <c r="K28" s="306" t="str">
        <f t="shared" si="2"/>
        <v/>
      </c>
      <c r="L28" s="226"/>
      <c r="M28" s="227"/>
      <c r="N28" s="227"/>
      <c r="O28" s="19">
        <f t="shared" si="3"/>
        <v>0</v>
      </c>
      <c r="P28" s="14">
        <f t="shared" si="4"/>
        <v>0</v>
      </c>
      <c r="Q28" s="15">
        <f t="shared" si="22"/>
        <v>0</v>
      </c>
      <c r="R28" s="15">
        <f t="shared" si="23"/>
        <v>0</v>
      </c>
      <c r="S28" s="15">
        <f t="shared" si="24"/>
        <v>0</v>
      </c>
      <c r="T28" s="15">
        <f t="shared" si="5"/>
        <v>0</v>
      </c>
      <c r="U28" s="142">
        <f t="shared" si="25"/>
        <v>0</v>
      </c>
      <c r="V28" s="15">
        <f t="shared" si="6"/>
        <v>0</v>
      </c>
      <c r="W28" s="142">
        <f t="shared" si="7"/>
        <v>0</v>
      </c>
      <c r="X28" s="142">
        <f t="shared" si="26"/>
        <v>0</v>
      </c>
      <c r="Y28" s="15">
        <f t="shared" si="27"/>
        <v>0</v>
      </c>
      <c r="Z28" s="16">
        <f t="shared" si="28"/>
        <v>0</v>
      </c>
      <c r="AA28" s="17">
        <f t="shared" si="29"/>
        <v>0</v>
      </c>
      <c r="AD28" s="159">
        <f t="shared" si="8"/>
        <v>0</v>
      </c>
      <c r="AE28" s="159">
        <f t="shared" si="9"/>
        <v>0</v>
      </c>
      <c r="AG28" s="157">
        <f t="shared" si="30"/>
        <v>0</v>
      </c>
      <c r="AI28" s="159">
        <f t="shared" si="10"/>
        <v>0</v>
      </c>
      <c r="AJ28" s="159">
        <f t="shared" si="11"/>
        <v>0</v>
      </c>
      <c r="AK28" s="231">
        <f t="shared" si="31"/>
        <v>0</v>
      </c>
      <c r="AL28" s="231">
        <f t="shared" si="32"/>
        <v>0</v>
      </c>
      <c r="AM28" s="231">
        <f t="shared" si="33"/>
        <v>0</v>
      </c>
      <c r="AN28" s="194">
        <f t="shared" si="34"/>
        <v>0</v>
      </c>
      <c r="AO28" s="405">
        <f t="shared" si="35"/>
        <v>0</v>
      </c>
      <c r="AP28" s="406">
        <f t="shared" si="36"/>
        <v>0</v>
      </c>
      <c r="AQ28" s="407"/>
      <c r="AR28" s="411">
        <f t="shared" si="37"/>
        <v>0</v>
      </c>
      <c r="AS28" s="408">
        <f t="shared" si="38"/>
        <v>0</v>
      </c>
      <c r="AT28" s="409"/>
      <c r="AU28" s="414">
        <f t="shared" si="39"/>
        <v>0</v>
      </c>
      <c r="AV28" s="406">
        <f t="shared" si="40"/>
        <v>0</v>
      </c>
      <c r="AW28" s="411"/>
      <c r="AX28" s="411">
        <f t="shared" si="41"/>
        <v>0</v>
      </c>
      <c r="AY28" s="412">
        <f t="shared" si="42"/>
        <v>0</v>
      </c>
      <c r="AZ28" s="413"/>
      <c r="BA28" s="411">
        <f t="shared" si="43"/>
        <v>0</v>
      </c>
      <c r="BB28" s="406">
        <f t="shared" si="44"/>
        <v>0</v>
      </c>
      <c r="BC28" s="303" t="str">
        <f t="shared" si="45"/>
        <v xml:space="preserve"> </v>
      </c>
      <c r="BD28" s="210">
        <f t="shared" si="54"/>
        <v>0</v>
      </c>
      <c r="BE28" s="200">
        <f t="shared" si="12"/>
        <v>0</v>
      </c>
      <c r="BF28" s="200">
        <f t="shared" si="13"/>
        <v>0</v>
      </c>
      <c r="BG28" s="200">
        <f t="shared" si="14"/>
        <v>0</v>
      </c>
      <c r="BH28" s="211">
        <f t="shared" si="15"/>
        <v>0</v>
      </c>
      <c r="BI28" s="210" t="str">
        <f t="shared" si="16"/>
        <v xml:space="preserve"> </v>
      </c>
      <c r="BJ28" s="200" t="str">
        <f t="shared" si="17"/>
        <v xml:space="preserve"> </v>
      </c>
      <c r="BK28" s="200" t="str">
        <f t="shared" si="18"/>
        <v xml:space="preserve"> </v>
      </c>
      <c r="BL28" s="200"/>
      <c r="BM28" s="213">
        <f t="shared" si="46"/>
        <v>0</v>
      </c>
      <c r="BO28" s="195" t="str">
        <f t="shared" si="19"/>
        <v/>
      </c>
      <c r="BP28" s="195" t="str">
        <f t="shared" si="20"/>
        <v/>
      </c>
      <c r="BQ28" s="195" t="str">
        <f t="shared" si="21"/>
        <v/>
      </c>
      <c r="BR28" s="215">
        <f t="shared" si="47"/>
        <v>0</v>
      </c>
      <c r="BS28" s="195" t="str">
        <f t="shared" si="48"/>
        <v/>
      </c>
      <c r="BU28" s="301" t="str">
        <f t="shared" si="49"/>
        <v xml:space="preserve"> </v>
      </c>
      <c r="BV28" s="301" t="str">
        <f t="shared" si="49"/>
        <v xml:space="preserve"> </v>
      </c>
      <c r="BW28" s="301" t="str">
        <f t="shared" si="49"/>
        <v xml:space="preserve"> </v>
      </c>
      <c r="BX28" s="242">
        <f t="shared" si="50"/>
        <v>0</v>
      </c>
      <c r="BY28" s="301" t="b">
        <f t="shared" si="51"/>
        <v>0</v>
      </c>
      <c r="BZ28" s="301" t="b">
        <f t="shared" si="52"/>
        <v>0</v>
      </c>
      <c r="CA28" s="301" t="b">
        <f t="shared" si="53"/>
        <v>0</v>
      </c>
    </row>
    <row r="29" spans="1:79">
      <c r="A29" s="35" t="s">
        <v>120</v>
      </c>
      <c r="B29" s="39"/>
      <c r="C29" s="150"/>
      <c r="D29" s="150"/>
      <c r="E29" s="228"/>
      <c r="F29" s="228"/>
      <c r="G29" s="219"/>
      <c r="H29" s="220"/>
      <c r="I29" s="305" t="str">
        <f t="shared" si="0"/>
        <v/>
      </c>
      <c r="J29" s="305" t="str">
        <f t="shared" si="1"/>
        <v/>
      </c>
      <c r="K29" s="305" t="str">
        <f t="shared" si="2"/>
        <v/>
      </c>
      <c r="L29" s="221"/>
      <c r="M29" s="222"/>
      <c r="N29" s="222"/>
      <c r="O29" s="19">
        <f t="shared" si="3"/>
        <v>0</v>
      </c>
      <c r="P29" s="14">
        <f t="shared" si="4"/>
        <v>0</v>
      </c>
      <c r="Q29" s="15">
        <f t="shared" si="22"/>
        <v>0</v>
      </c>
      <c r="R29" s="15">
        <f t="shared" si="23"/>
        <v>0</v>
      </c>
      <c r="S29" s="15">
        <f t="shared" si="24"/>
        <v>0</v>
      </c>
      <c r="T29" s="15">
        <f t="shared" si="5"/>
        <v>0</v>
      </c>
      <c r="U29" s="142">
        <f t="shared" si="25"/>
        <v>0</v>
      </c>
      <c r="V29" s="15">
        <f t="shared" si="6"/>
        <v>0</v>
      </c>
      <c r="W29" s="142">
        <f t="shared" si="7"/>
        <v>0</v>
      </c>
      <c r="X29" s="142">
        <f t="shared" si="26"/>
        <v>0</v>
      </c>
      <c r="Y29" s="15">
        <f t="shared" si="27"/>
        <v>0</v>
      </c>
      <c r="Z29" s="16">
        <f t="shared" si="28"/>
        <v>0</v>
      </c>
      <c r="AA29" s="17">
        <f t="shared" si="29"/>
        <v>0</v>
      </c>
      <c r="AD29" s="159">
        <f t="shared" si="8"/>
        <v>0</v>
      </c>
      <c r="AE29" s="159">
        <f t="shared" si="9"/>
        <v>0</v>
      </c>
      <c r="AG29" s="157">
        <f t="shared" si="30"/>
        <v>0</v>
      </c>
      <c r="AI29" s="159">
        <f t="shared" si="10"/>
        <v>0</v>
      </c>
      <c r="AJ29" s="159">
        <f t="shared" si="11"/>
        <v>0</v>
      </c>
      <c r="AK29" s="231">
        <f t="shared" si="31"/>
        <v>0</v>
      </c>
      <c r="AL29" s="231">
        <f t="shared" si="32"/>
        <v>0</v>
      </c>
      <c r="AM29" s="231">
        <f t="shared" si="33"/>
        <v>0</v>
      </c>
      <c r="AN29" s="194">
        <f t="shared" si="34"/>
        <v>0</v>
      </c>
      <c r="AO29" s="405">
        <f t="shared" si="35"/>
        <v>0</v>
      </c>
      <c r="AP29" s="406">
        <f t="shared" si="36"/>
        <v>0</v>
      </c>
      <c r="AQ29" s="407"/>
      <c r="AR29" s="411">
        <f t="shared" si="37"/>
        <v>0</v>
      </c>
      <c r="AS29" s="408">
        <f t="shared" si="38"/>
        <v>0</v>
      </c>
      <c r="AT29" s="409"/>
      <c r="AU29" s="414">
        <f t="shared" si="39"/>
        <v>0</v>
      </c>
      <c r="AV29" s="406">
        <f t="shared" si="40"/>
        <v>0</v>
      </c>
      <c r="AW29" s="411"/>
      <c r="AX29" s="411">
        <f t="shared" si="41"/>
        <v>0</v>
      </c>
      <c r="AY29" s="412">
        <f t="shared" si="42"/>
        <v>0</v>
      </c>
      <c r="AZ29" s="413"/>
      <c r="BA29" s="411">
        <f t="shared" si="43"/>
        <v>0</v>
      </c>
      <c r="BB29" s="406">
        <f t="shared" si="44"/>
        <v>0</v>
      </c>
      <c r="BC29" s="303" t="str">
        <f t="shared" si="45"/>
        <v xml:space="preserve"> </v>
      </c>
      <c r="BD29" s="210">
        <f t="shared" si="54"/>
        <v>0</v>
      </c>
      <c r="BE29" s="200">
        <f t="shared" si="12"/>
        <v>0</v>
      </c>
      <c r="BF29" s="200">
        <f t="shared" si="13"/>
        <v>0</v>
      </c>
      <c r="BG29" s="200">
        <f t="shared" si="14"/>
        <v>0</v>
      </c>
      <c r="BH29" s="211">
        <f t="shared" si="15"/>
        <v>0</v>
      </c>
      <c r="BI29" s="210" t="str">
        <f t="shared" si="16"/>
        <v xml:space="preserve"> </v>
      </c>
      <c r="BJ29" s="200" t="str">
        <f t="shared" si="17"/>
        <v xml:space="preserve"> </v>
      </c>
      <c r="BK29" s="200" t="str">
        <f t="shared" si="18"/>
        <v xml:space="preserve"> </v>
      </c>
      <c r="BL29" s="200"/>
      <c r="BM29" s="213">
        <f t="shared" si="46"/>
        <v>0</v>
      </c>
      <c r="BO29" s="195" t="str">
        <f t="shared" si="19"/>
        <v/>
      </c>
      <c r="BP29" s="195" t="str">
        <f t="shared" si="20"/>
        <v/>
      </c>
      <c r="BQ29" s="195" t="str">
        <f t="shared" si="21"/>
        <v/>
      </c>
      <c r="BR29" s="215">
        <f t="shared" si="47"/>
        <v>0</v>
      </c>
      <c r="BS29" s="195" t="str">
        <f t="shared" si="48"/>
        <v/>
      </c>
      <c r="BU29" s="301" t="str">
        <f t="shared" si="49"/>
        <v xml:space="preserve"> </v>
      </c>
      <c r="BV29" s="301" t="str">
        <f t="shared" si="49"/>
        <v xml:space="preserve"> </v>
      </c>
      <c r="BW29" s="301" t="str">
        <f t="shared" si="49"/>
        <v xml:space="preserve"> </v>
      </c>
      <c r="BX29" s="242">
        <f t="shared" si="50"/>
        <v>0</v>
      </c>
      <c r="BY29" s="301" t="b">
        <f t="shared" si="51"/>
        <v>0</v>
      </c>
      <c r="BZ29" s="301" t="b">
        <f t="shared" si="52"/>
        <v>0</v>
      </c>
      <c r="CA29" s="301" t="b">
        <f t="shared" si="53"/>
        <v>0</v>
      </c>
    </row>
    <row r="30" spans="1:79">
      <c r="A30" s="36" t="s">
        <v>121</v>
      </c>
      <c r="B30" s="38"/>
      <c r="C30" s="149"/>
      <c r="D30" s="149"/>
      <c r="E30" s="223"/>
      <c r="F30" s="223"/>
      <c r="G30" s="224"/>
      <c r="H30" s="225"/>
      <c r="I30" s="306" t="str">
        <f t="shared" si="0"/>
        <v/>
      </c>
      <c r="J30" s="306" t="str">
        <f t="shared" si="1"/>
        <v/>
      </c>
      <c r="K30" s="306" t="str">
        <f t="shared" si="2"/>
        <v/>
      </c>
      <c r="L30" s="226"/>
      <c r="M30" s="227"/>
      <c r="N30" s="227"/>
      <c r="O30" s="19">
        <f t="shared" si="3"/>
        <v>0</v>
      </c>
      <c r="P30" s="14">
        <f t="shared" si="4"/>
        <v>0</v>
      </c>
      <c r="Q30" s="15">
        <f t="shared" si="22"/>
        <v>0</v>
      </c>
      <c r="R30" s="15">
        <f t="shared" si="23"/>
        <v>0</v>
      </c>
      <c r="S30" s="15">
        <f t="shared" si="24"/>
        <v>0</v>
      </c>
      <c r="T30" s="15">
        <f t="shared" si="5"/>
        <v>0</v>
      </c>
      <c r="U30" s="142">
        <f t="shared" si="25"/>
        <v>0</v>
      </c>
      <c r="V30" s="15">
        <f t="shared" si="6"/>
        <v>0</v>
      </c>
      <c r="W30" s="142">
        <f t="shared" si="7"/>
        <v>0</v>
      </c>
      <c r="X30" s="142">
        <f t="shared" si="26"/>
        <v>0</v>
      </c>
      <c r="Y30" s="15">
        <f t="shared" si="27"/>
        <v>0</v>
      </c>
      <c r="Z30" s="16">
        <f t="shared" si="28"/>
        <v>0</v>
      </c>
      <c r="AA30" s="17">
        <f t="shared" si="29"/>
        <v>0</v>
      </c>
      <c r="AD30" s="159">
        <f t="shared" si="8"/>
        <v>0</v>
      </c>
      <c r="AE30" s="159">
        <f t="shared" si="9"/>
        <v>0</v>
      </c>
      <c r="AG30" s="157">
        <f t="shared" si="30"/>
        <v>0</v>
      </c>
      <c r="AI30" s="159">
        <f t="shared" si="10"/>
        <v>0</v>
      </c>
      <c r="AJ30" s="159">
        <f t="shared" si="11"/>
        <v>0</v>
      </c>
      <c r="AK30" s="231">
        <f t="shared" si="31"/>
        <v>0</v>
      </c>
      <c r="AL30" s="231">
        <f t="shared" si="32"/>
        <v>0</v>
      </c>
      <c r="AM30" s="231">
        <f t="shared" si="33"/>
        <v>0</v>
      </c>
      <c r="AN30" s="194">
        <f t="shared" si="34"/>
        <v>0</v>
      </c>
      <c r="AO30" s="405">
        <f t="shared" si="35"/>
        <v>0</v>
      </c>
      <c r="AP30" s="406">
        <f t="shared" si="36"/>
        <v>0</v>
      </c>
      <c r="AQ30" s="407"/>
      <c r="AR30" s="411">
        <f t="shared" si="37"/>
        <v>0</v>
      </c>
      <c r="AS30" s="408">
        <f t="shared" si="38"/>
        <v>0</v>
      </c>
      <c r="AT30" s="409"/>
      <c r="AU30" s="414">
        <f t="shared" si="39"/>
        <v>0</v>
      </c>
      <c r="AV30" s="406">
        <f t="shared" si="40"/>
        <v>0</v>
      </c>
      <c r="AW30" s="411"/>
      <c r="AX30" s="411">
        <f t="shared" si="41"/>
        <v>0</v>
      </c>
      <c r="AY30" s="412">
        <f t="shared" si="42"/>
        <v>0</v>
      </c>
      <c r="AZ30" s="413"/>
      <c r="BA30" s="411">
        <f t="shared" si="43"/>
        <v>0</v>
      </c>
      <c r="BB30" s="406">
        <f t="shared" si="44"/>
        <v>0</v>
      </c>
      <c r="BC30" s="303" t="str">
        <f t="shared" si="45"/>
        <v xml:space="preserve"> </v>
      </c>
      <c r="BD30" s="210">
        <f t="shared" si="54"/>
        <v>0</v>
      </c>
      <c r="BE30" s="200">
        <f t="shared" si="12"/>
        <v>0</v>
      </c>
      <c r="BF30" s="200">
        <f t="shared" si="13"/>
        <v>0</v>
      </c>
      <c r="BG30" s="200">
        <f t="shared" si="14"/>
        <v>0</v>
      </c>
      <c r="BH30" s="211">
        <f t="shared" si="15"/>
        <v>0</v>
      </c>
      <c r="BI30" s="210" t="str">
        <f t="shared" si="16"/>
        <v xml:space="preserve"> </v>
      </c>
      <c r="BJ30" s="200" t="str">
        <f t="shared" si="17"/>
        <v xml:space="preserve"> </v>
      </c>
      <c r="BK30" s="200" t="str">
        <f t="shared" si="18"/>
        <v xml:space="preserve"> </v>
      </c>
      <c r="BL30" s="200"/>
      <c r="BM30" s="213">
        <f t="shared" si="46"/>
        <v>0</v>
      </c>
      <c r="BO30" s="195" t="str">
        <f t="shared" si="19"/>
        <v/>
      </c>
      <c r="BP30" s="195" t="str">
        <f t="shared" si="20"/>
        <v/>
      </c>
      <c r="BQ30" s="195" t="str">
        <f t="shared" si="21"/>
        <v/>
      </c>
      <c r="BR30" s="215">
        <f t="shared" si="47"/>
        <v>0</v>
      </c>
      <c r="BS30" s="195" t="str">
        <f t="shared" si="48"/>
        <v/>
      </c>
      <c r="BU30" s="301" t="str">
        <f t="shared" si="49"/>
        <v xml:space="preserve"> </v>
      </c>
      <c r="BV30" s="301" t="str">
        <f t="shared" si="49"/>
        <v xml:space="preserve"> </v>
      </c>
      <c r="BW30" s="301" t="str">
        <f t="shared" si="49"/>
        <v xml:space="preserve"> </v>
      </c>
      <c r="BX30" s="242">
        <f t="shared" si="50"/>
        <v>0</v>
      </c>
      <c r="BY30" s="301" t="b">
        <f t="shared" si="51"/>
        <v>0</v>
      </c>
      <c r="BZ30" s="301" t="b">
        <f t="shared" si="52"/>
        <v>0</v>
      </c>
      <c r="CA30" s="301" t="b">
        <f t="shared" si="53"/>
        <v>0</v>
      </c>
    </row>
    <row r="31" spans="1:79">
      <c r="A31" s="35" t="s">
        <v>122</v>
      </c>
      <c r="B31" s="39"/>
      <c r="C31" s="150"/>
      <c r="D31" s="150"/>
      <c r="E31" s="228"/>
      <c r="F31" s="228"/>
      <c r="G31" s="219"/>
      <c r="H31" s="220"/>
      <c r="I31" s="305" t="str">
        <f t="shared" si="0"/>
        <v/>
      </c>
      <c r="J31" s="305" t="str">
        <f t="shared" si="1"/>
        <v/>
      </c>
      <c r="K31" s="305" t="str">
        <f t="shared" si="2"/>
        <v/>
      </c>
      <c r="L31" s="221"/>
      <c r="M31" s="222"/>
      <c r="N31" s="222"/>
      <c r="O31" s="19">
        <f t="shared" si="3"/>
        <v>0</v>
      </c>
      <c r="P31" s="14">
        <f t="shared" si="4"/>
        <v>0</v>
      </c>
      <c r="Q31" s="15">
        <f t="shared" si="22"/>
        <v>0</v>
      </c>
      <c r="R31" s="15">
        <f t="shared" si="23"/>
        <v>0</v>
      </c>
      <c r="S31" s="15">
        <f t="shared" si="24"/>
        <v>0</v>
      </c>
      <c r="T31" s="15">
        <f t="shared" si="5"/>
        <v>0</v>
      </c>
      <c r="U31" s="142">
        <f t="shared" si="25"/>
        <v>0</v>
      </c>
      <c r="V31" s="15">
        <f t="shared" si="6"/>
        <v>0</v>
      </c>
      <c r="W31" s="142">
        <f t="shared" si="7"/>
        <v>0</v>
      </c>
      <c r="X31" s="142">
        <f t="shared" si="26"/>
        <v>0</v>
      </c>
      <c r="Y31" s="15">
        <f t="shared" si="27"/>
        <v>0</v>
      </c>
      <c r="Z31" s="16">
        <f t="shared" si="28"/>
        <v>0</v>
      </c>
      <c r="AA31" s="17">
        <f t="shared" si="29"/>
        <v>0</v>
      </c>
      <c r="AD31" s="159">
        <f t="shared" si="8"/>
        <v>0</v>
      </c>
      <c r="AE31" s="159">
        <f t="shared" si="9"/>
        <v>0</v>
      </c>
      <c r="AG31" s="157">
        <f t="shared" si="30"/>
        <v>0</v>
      </c>
      <c r="AI31" s="159">
        <f t="shared" si="10"/>
        <v>0</v>
      </c>
      <c r="AJ31" s="159">
        <f t="shared" si="11"/>
        <v>0</v>
      </c>
      <c r="AK31" s="231">
        <f t="shared" si="31"/>
        <v>0</v>
      </c>
      <c r="AL31" s="231">
        <f t="shared" si="32"/>
        <v>0</v>
      </c>
      <c r="AM31" s="231">
        <f t="shared" si="33"/>
        <v>0</v>
      </c>
      <c r="AN31" s="194">
        <f t="shared" si="34"/>
        <v>0</v>
      </c>
      <c r="AO31" s="405">
        <f t="shared" si="35"/>
        <v>0</v>
      </c>
      <c r="AP31" s="406">
        <f t="shared" si="36"/>
        <v>0</v>
      </c>
      <c r="AQ31" s="407"/>
      <c r="AR31" s="411">
        <f t="shared" si="37"/>
        <v>0</v>
      </c>
      <c r="AS31" s="408">
        <f t="shared" si="38"/>
        <v>0</v>
      </c>
      <c r="AT31" s="409"/>
      <c r="AU31" s="414">
        <f t="shared" si="39"/>
        <v>0</v>
      </c>
      <c r="AV31" s="406">
        <f t="shared" si="40"/>
        <v>0</v>
      </c>
      <c r="AW31" s="411"/>
      <c r="AX31" s="411">
        <f t="shared" si="41"/>
        <v>0</v>
      </c>
      <c r="AY31" s="412">
        <f t="shared" si="42"/>
        <v>0</v>
      </c>
      <c r="AZ31" s="413"/>
      <c r="BA31" s="411">
        <f t="shared" si="43"/>
        <v>0</v>
      </c>
      <c r="BB31" s="406">
        <f t="shared" si="44"/>
        <v>0</v>
      </c>
      <c r="BC31" s="303" t="str">
        <f t="shared" si="45"/>
        <v xml:space="preserve"> </v>
      </c>
      <c r="BD31" s="210">
        <f t="shared" si="54"/>
        <v>0</v>
      </c>
      <c r="BE31" s="200">
        <f t="shared" si="12"/>
        <v>0</v>
      </c>
      <c r="BF31" s="200">
        <f t="shared" si="13"/>
        <v>0</v>
      </c>
      <c r="BG31" s="200">
        <f t="shared" si="14"/>
        <v>0</v>
      </c>
      <c r="BH31" s="211">
        <f t="shared" si="15"/>
        <v>0</v>
      </c>
      <c r="BI31" s="210" t="str">
        <f t="shared" si="16"/>
        <v xml:space="preserve"> </v>
      </c>
      <c r="BJ31" s="200" t="str">
        <f t="shared" si="17"/>
        <v xml:space="preserve"> </v>
      </c>
      <c r="BK31" s="200" t="str">
        <f t="shared" si="18"/>
        <v xml:space="preserve"> </v>
      </c>
      <c r="BL31" s="200"/>
      <c r="BM31" s="213">
        <f t="shared" si="46"/>
        <v>0</v>
      </c>
      <c r="BO31" s="195" t="str">
        <f t="shared" si="19"/>
        <v/>
      </c>
      <c r="BP31" s="195" t="str">
        <f t="shared" si="20"/>
        <v/>
      </c>
      <c r="BQ31" s="195" t="str">
        <f t="shared" si="21"/>
        <v/>
      </c>
      <c r="BR31" s="215">
        <f t="shared" si="47"/>
        <v>0</v>
      </c>
      <c r="BS31" s="195" t="str">
        <f t="shared" si="48"/>
        <v/>
      </c>
      <c r="BU31" s="301" t="str">
        <f t="shared" si="49"/>
        <v xml:space="preserve"> </v>
      </c>
      <c r="BV31" s="301" t="str">
        <f t="shared" si="49"/>
        <v xml:space="preserve"> </v>
      </c>
      <c r="BW31" s="301" t="str">
        <f t="shared" si="49"/>
        <v xml:space="preserve"> </v>
      </c>
      <c r="BX31" s="242">
        <f t="shared" si="50"/>
        <v>0</v>
      </c>
      <c r="BY31" s="301" t="b">
        <f t="shared" si="51"/>
        <v>0</v>
      </c>
      <c r="BZ31" s="301" t="b">
        <f t="shared" si="52"/>
        <v>0</v>
      </c>
      <c r="CA31" s="301" t="b">
        <f t="shared" si="53"/>
        <v>0</v>
      </c>
    </row>
    <row r="32" spans="1:79">
      <c r="A32" s="36" t="s">
        <v>123</v>
      </c>
      <c r="B32" s="38"/>
      <c r="C32" s="149"/>
      <c r="D32" s="149"/>
      <c r="E32" s="223"/>
      <c r="F32" s="223"/>
      <c r="G32" s="224"/>
      <c r="H32" s="225"/>
      <c r="I32" s="306" t="str">
        <f t="shared" si="0"/>
        <v/>
      </c>
      <c r="J32" s="306" t="str">
        <f t="shared" si="1"/>
        <v/>
      </c>
      <c r="K32" s="306" t="str">
        <f t="shared" si="2"/>
        <v/>
      </c>
      <c r="L32" s="226"/>
      <c r="M32" s="227"/>
      <c r="N32" s="227"/>
      <c r="O32" s="19">
        <f t="shared" si="3"/>
        <v>0</v>
      </c>
      <c r="P32" s="14">
        <f t="shared" si="4"/>
        <v>0</v>
      </c>
      <c r="Q32" s="15">
        <f t="shared" si="22"/>
        <v>0</v>
      </c>
      <c r="R32" s="15">
        <f t="shared" si="23"/>
        <v>0</v>
      </c>
      <c r="S32" s="15">
        <f t="shared" si="24"/>
        <v>0</v>
      </c>
      <c r="T32" s="15">
        <f t="shared" si="5"/>
        <v>0</v>
      </c>
      <c r="U32" s="142">
        <f t="shared" si="25"/>
        <v>0</v>
      </c>
      <c r="V32" s="15">
        <f t="shared" si="6"/>
        <v>0</v>
      </c>
      <c r="W32" s="142">
        <f t="shared" si="7"/>
        <v>0</v>
      </c>
      <c r="X32" s="142">
        <f t="shared" si="26"/>
        <v>0</v>
      </c>
      <c r="Y32" s="15">
        <f t="shared" si="27"/>
        <v>0</v>
      </c>
      <c r="Z32" s="16">
        <f t="shared" si="28"/>
        <v>0</v>
      </c>
      <c r="AA32" s="17">
        <f t="shared" si="29"/>
        <v>0</v>
      </c>
      <c r="AD32" s="159">
        <f t="shared" si="8"/>
        <v>0</v>
      </c>
      <c r="AE32" s="159">
        <f t="shared" si="9"/>
        <v>0</v>
      </c>
      <c r="AG32" s="157">
        <f t="shared" si="30"/>
        <v>0</v>
      </c>
      <c r="AI32" s="159">
        <f t="shared" si="10"/>
        <v>0</v>
      </c>
      <c r="AJ32" s="159">
        <f t="shared" si="11"/>
        <v>0</v>
      </c>
      <c r="AK32" s="231">
        <f t="shared" si="31"/>
        <v>0</v>
      </c>
      <c r="AL32" s="231">
        <f t="shared" si="32"/>
        <v>0</v>
      </c>
      <c r="AM32" s="231">
        <f t="shared" si="33"/>
        <v>0</v>
      </c>
      <c r="AN32" s="194">
        <f t="shared" si="34"/>
        <v>0</v>
      </c>
      <c r="AO32" s="405">
        <f t="shared" si="35"/>
        <v>0</v>
      </c>
      <c r="AP32" s="406">
        <f t="shared" si="36"/>
        <v>0</v>
      </c>
      <c r="AQ32" s="407"/>
      <c r="AR32" s="411">
        <f t="shared" si="37"/>
        <v>0</v>
      </c>
      <c r="AS32" s="408">
        <f t="shared" si="38"/>
        <v>0</v>
      </c>
      <c r="AT32" s="409"/>
      <c r="AU32" s="414">
        <f t="shared" si="39"/>
        <v>0</v>
      </c>
      <c r="AV32" s="406">
        <f t="shared" si="40"/>
        <v>0</v>
      </c>
      <c r="AW32" s="411"/>
      <c r="AX32" s="411">
        <f t="shared" si="41"/>
        <v>0</v>
      </c>
      <c r="AY32" s="412">
        <f t="shared" si="42"/>
        <v>0</v>
      </c>
      <c r="AZ32" s="413"/>
      <c r="BA32" s="411">
        <f t="shared" si="43"/>
        <v>0</v>
      </c>
      <c r="BB32" s="406">
        <f t="shared" si="44"/>
        <v>0</v>
      </c>
      <c r="BC32" s="303" t="str">
        <f t="shared" si="45"/>
        <v xml:space="preserve"> </v>
      </c>
      <c r="BD32" s="210">
        <f t="shared" si="54"/>
        <v>0</v>
      </c>
      <c r="BE32" s="200">
        <f t="shared" si="12"/>
        <v>0</v>
      </c>
      <c r="BF32" s="200">
        <f t="shared" si="13"/>
        <v>0</v>
      </c>
      <c r="BG32" s="200">
        <f t="shared" si="14"/>
        <v>0</v>
      </c>
      <c r="BH32" s="211">
        <f t="shared" si="15"/>
        <v>0</v>
      </c>
      <c r="BI32" s="210" t="str">
        <f t="shared" si="16"/>
        <v xml:space="preserve"> </v>
      </c>
      <c r="BJ32" s="200" t="str">
        <f t="shared" si="17"/>
        <v xml:space="preserve"> </v>
      </c>
      <c r="BK32" s="200" t="str">
        <f t="shared" si="18"/>
        <v xml:space="preserve"> </v>
      </c>
      <c r="BL32" s="200"/>
      <c r="BM32" s="213">
        <f t="shared" si="46"/>
        <v>0</v>
      </c>
      <c r="BO32" s="195" t="str">
        <f t="shared" si="19"/>
        <v/>
      </c>
      <c r="BP32" s="195" t="str">
        <f t="shared" si="20"/>
        <v/>
      </c>
      <c r="BQ32" s="195" t="str">
        <f t="shared" si="21"/>
        <v/>
      </c>
      <c r="BR32" s="215">
        <f t="shared" si="47"/>
        <v>0</v>
      </c>
      <c r="BS32" s="195" t="str">
        <f t="shared" si="48"/>
        <v/>
      </c>
      <c r="BU32" s="301" t="str">
        <f t="shared" si="49"/>
        <v xml:space="preserve"> </v>
      </c>
      <c r="BV32" s="301" t="str">
        <f t="shared" si="49"/>
        <v xml:space="preserve"> </v>
      </c>
      <c r="BW32" s="301" t="str">
        <f t="shared" si="49"/>
        <v xml:space="preserve"> </v>
      </c>
      <c r="BX32" s="242">
        <f t="shared" si="50"/>
        <v>0</v>
      </c>
      <c r="BY32" s="301" t="b">
        <f t="shared" si="51"/>
        <v>0</v>
      </c>
      <c r="BZ32" s="301" t="b">
        <f t="shared" si="52"/>
        <v>0</v>
      </c>
      <c r="CA32" s="301" t="b">
        <f t="shared" si="53"/>
        <v>0</v>
      </c>
    </row>
    <row r="33" spans="1:79">
      <c r="A33" s="35" t="s">
        <v>124</v>
      </c>
      <c r="B33" s="39"/>
      <c r="C33" s="150"/>
      <c r="D33" s="150"/>
      <c r="E33" s="228"/>
      <c r="F33" s="228"/>
      <c r="G33" s="219"/>
      <c r="H33" s="220"/>
      <c r="I33" s="305" t="str">
        <f t="shared" si="0"/>
        <v/>
      </c>
      <c r="J33" s="305" t="str">
        <f t="shared" si="1"/>
        <v/>
      </c>
      <c r="K33" s="305" t="str">
        <f t="shared" si="2"/>
        <v/>
      </c>
      <c r="L33" s="221"/>
      <c r="M33" s="222"/>
      <c r="N33" s="222"/>
      <c r="O33" s="19">
        <f t="shared" si="3"/>
        <v>0</v>
      </c>
      <c r="P33" s="14">
        <f t="shared" si="4"/>
        <v>0</v>
      </c>
      <c r="Q33" s="15">
        <f t="shared" si="22"/>
        <v>0</v>
      </c>
      <c r="R33" s="15">
        <f t="shared" si="23"/>
        <v>0</v>
      </c>
      <c r="S33" s="15">
        <f t="shared" si="24"/>
        <v>0</v>
      </c>
      <c r="T33" s="15">
        <f t="shared" si="5"/>
        <v>0</v>
      </c>
      <c r="U33" s="142">
        <f t="shared" si="25"/>
        <v>0</v>
      </c>
      <c r="V33" s="15">
        <f t="shared" si="6"/>
        <v>0</v>
      </c>
      <c r="W33" s="142">
        <f t="shared" si="7"/>
        <v>0</v>
      </c>
      <c r="X33" s="142">
        <f t="shared" si="26"/>
        <v>0</v>
      </c>
      <c r="Y33" s="15">
        <f t="shared" si="27"/>
        <v>0</v>
      </c>
      <c r="Z33" s="16">
        <f t="shared" si="28"/>
        <v>0</v>
      </c>
      <c r="AA33" s="17">
        <f t="shared" si="29"/>
        <v>0</v>
      </c>
      <c r="AD33" s="159">
        <f t="shared" si="8"/>
        <v>0</v>
      </c>
      <c r="AE33" s="159">
        <f t="shared" si="9"/>
        <v>0</v>
      </c>
      <c r="AG33" s="157">
        <f t="shared" si="30"/>
        <v>0</v>
      </c>
      <c r="AI33" s="159">
        <f t="shared" si="10"/>
        <v>0</v>
      </c>
      <c r="AJ33" s="159">
        <f t="shared" si="11"/>
        <v>0</v>
      </c>
      <c r="AK33" s="231">
        <f t="shared" si="31"/>
        <v>0</v>
      </c>
      <c r="AL33" s="231">
        <f t="shared" si="32"/>
        <v>0</v>
      </c>
      <c r="AM33" s="231">
        <f t="shared" si="33"/>
        <v>0</v>
      </c>
      <c r="AN33" s="194">
        <f t="shared" si="34"/>
        <v>0</v>
      </c>
      <c r="AO33" s="405">
        <f t="shared" si="35"/>
        <v>0</v>
      </c>
      <c r="AP33" s="406">
        <f t="shared" si="36"/>
        <v>0</v>
      </c>
      <c r="AQ33" s="407"/>
      <c r="AR33" s="411">
        <f t="shared" si="37"/>
        <v>0</v>
      </c>
      <c r="AS33" s="408">
        <f t="shared" si="38"/>
        <v>0</v>
      </c>
      <c r="AT33" s="409"/>
      <c r="AU33" s="414">
        <f t="shared" si="39"/>
        <v>0</v>
      </c>
      <c r="AV33" s="406">
        <f t="shared" si="40"/>
        <v>0</v>
      </c>
      <c r="AW33" s="411"/>
      <c r="AX33" s="411">
        <f t="shared" si="41"/>
        <v>0</v>
      </c>
      <c r="AY33" s="412">
        <f t="shared" si="42"/>
        <v>0</v>
      </c>
      <c r="AZ33" s="413"/>
      <c r="BA33" s="411">
        <f t="shared" si="43"/>
        <v>0</v>
      </c>
      <c r="BB33" s="406">
        <f t="shared" si="44"/>
        <v>0</v>
      </c>
      <c r="BC33" s="303" t="str">
        <f t="shared" si="45"/>
        <v xml:space="preserve"> </v>
      </c>
      <c r="BD33" s="210">
        <f t="shared" si="54"/>
        <v>0</v>
      </c>
      <c r="BE33" s="200">
        <f t="shared" si="12"/>
        <v>0</v>
      </c>
      <c r="BF33" s="200">
        <f t="shared" si="13"/>
        <v>0</v>
      </c>
      <c r="BG33" s="200">
        <f t="shared" si="14"/>
        <v>0</v>
      </c>
      <c r="BH33" s="211">
        <f t="shared" si="15"/>
        <v>0</v>
      </c>
      <c r="BI33" s="210" t="str">
        <f t="shared" si="16"/>
        <v xml:space="preserve"> </v>
      </c>
      <c r="BJ33" s="200" t="str">
        <f t="shared" si="17"/>
        <v xml:space="preserve"> </v>
      </c>
      <c r="BK33" s="200" t="str">
        <f t="shared" si="18"/>
        <v xml:space="preserve"> </v>
      </c>
      <c r="BL33" s="200"/>
      <c r="BM33" s="213">
        <f t="shared" si="46"/>
        <v>0</v>
      </c>
      <c r="BO33" s="195" t="str">
        <f t="shared" si="19"/>
        <v/>
      </c>
      <c r="BP33" s="195" t="str">
        <f t="shared" si="20"/>
        <v/>
      </c>
      <c r="BQ33" s="195" t="str">
        <f t="shared" si="21"/>
        <v/>
      </c>
      <c r="BR33" s="215">
        <f t="shared" si="47"/>
        <v>0</v>
      </c>
      <c r="BS33" s="195" t="str">
        <f t="shared" si="48"/>
        <v/>
      </c>
      <c r="BU33" s="301" t="str">
        <f t="shared" si="49"/>
        <v xml:space="preserve"> </v>
      </c>
      <c r="BV33" s="301" t="str">
        <f t="shared" si="49"/>
        <v xml:space="preserve"> </v>
      </c>
      <c r="BW33" s="301" t="str">
        <f t="shared" si="49"/>
        <v xml:space="preserve"> </v>
      </c>
      <c r="BX33" s="242">
        <f t="shared" si="50"/>
        <v>0</v>
      </c>
      <c r="BY33" s="301" t="b">
        <f t="shared" si="51"/>
        <v>0</v>
      </c>
      <c r="BZ33" s="301" t="b">
        <f t="shared" si="52"/>
        <v>0</v>
      </c>
      <c r="CA33" s="301" t="b">
        <f t="shared" si="53"/>
        <v>0</v>
      </c>
    </row>
    <row r="34" spans="1:79">
      <c r="A34" s="36" t="s">
        <v>125</v>
      </c>
      <c r="B34" s="38"/>
      <c r="C34" s="149"/>
      <c r="D34" s="149"/>
      <c r="E34" s="223"/>
      <c r="F34" s="223"/>
      <c r="G34" s="224"/>
      <c r="H34" s="225"/>
      <c r="I34" s="306" t="str">
        <f t="shared" si="0"/>
        <v/>
      </c>
      <c r="J34" s="306" t="str">
        <f t="shared" si="1"/>
        <v/>
      </c>
      <c r="K34" s="306" t="str">
        <f t="shared" si="2"/>
        <v/>
      </c>
      <c r="L34" s="226"/>
      <c r="M34" s="227"/>
      <c r="N34" s="227"/>
      <c r="O34" s="19">
        <f t="shared" si="3"/>
        <v>0</v>
      </c>
      <c r="P34" s="14">
        <f t="shared" si="4"/>
        <v>0</v>
      </c>
      <c r="Q34" s="15">
        <f t="shared" si="22"/>
        <v>0</v>
      </c>
      <c r="R34" s="15">
        <f t="shared" si="23"/>
        <v>0</v>
      </c>
      <c r="S34" s="15">
        <f t="shared" si="24"/>
        <v>0</v>
      </c>
      <c r="T34" s="15">
        <f t="shared" si="5"/>
        <v>0</v>
      </c>
      <c r="U34" s="142">
        <f t="shared" si="25"/>
        <v>0</v>
      </c>
      <c r="V34" s="15">
        <f t="shared" si="6"/>
        <v>0</v>
      </c>
      <c r="W34" s="142">
        <f t="shared" si="7"/>
        <v>0</v>
      </c>
      <c r="X34" s="142">
        <f t="shared" si="26"/>
        <v>0</v>
      </c>
      <c r="Y34" s="15">
        <f t="shared" si="27"/>
        <v>0</v>
      </c>
      <c r="Z34" s="16">
        <f t="shared" si="28"/>
        <v>0</v>
      </c>
      <c r="AA34" s="17">
        <f t="shared" si="29"/>
        <v>0</v>
      </c>
      <c r="AD34" s="159">
        <f t="shared" si="8"/>
        <v>0</v>
      </c>
      <c r="AE34" s="159">
        <f t="shared" si="9"/>
        <v>0</v>
      </c>
      <c r="AG34" s="157">
        <f t="shared" si="30"/>
        <v>0</v>
      </c>
      <c r="AI34" s="159">
        <f t="shared" si="10"/>
        <v>0</v>
      </c>
      <c r="AJ34" s="159">
        <f t="shared" si="11"/>
        <v>0</v>
      </c>
      <c r="AK34" s="231">
        <f t="shared" si="31"/>
        <v>0</v>
      </c>
      <c r="AL34" s="231">
        <f t="shared" si="32"/>
        <v>0</v>
      </c>
      <c r="AM34" s="231">
        <f t="shared" si="33"/>
        <v>0</v>
      </c>
      <c r="AN34" s="194">
        <f t="shared" si="34"/>
        <v>0</v>
      </c>
      <c r="AO34" s="405">
        <f t="shared" si="35"/>
        <v>0</v>
      </c>
      <c r="AP34" s="406">
        <f t="shared" si="36"/>
        <v>0</v>
      </c>
      <c r="AQ34" s="407"/>
      <c r="AR34" s="411">
        <f t="shared" si="37"/>
        <v>0</v>
      </c>
      <c r="AS34" s="408">
        <f t="shared" si="38"/>
        <v>0</v>
      </c>
      <c r="AT34" s="409"/>
      <c r="AU34" s="414">
        <f t="shared" si="39"/>
        <v>0</v>
      </c>
      <c r="AV34" s="406">
        <f t="shared" si="40"/>
        <v>0</v>
      </c>
      <c r="AW34" s="411"/>
      <c r="AX34" s="411">
        <f t="shared" si="41"/>
        <v>0</v>
      </c>
      <c r="AY34" s="412">
        <f t="shared" si="42"/>
        <v>0</v>
      </c>
      <c r="AZ34" s="413"/>
      <c r="BA34" s="411">
        <f t="shared" si="43"/>
        <v>0</v>
      </c>
      <c r="BB34" s="406">
        <f t="shared" si="44"/>
        <v>0</v>
      </c>
      <c r="BC34" s="303" t="str">
        <f t="shared" si="45"/>
        <v xml:space="preserve"> </v>
      </c>
      <c r="BD34" s="210">
        <f t="shared" si="54"/>
        <v>0</v>
      </c>
      <c r="BE34" s="200">
        <f t="shared" si="12"/>
        <v>0</v>
      </c>
      <c r="BF34" s="200">
        <f t="shared" si="13"/>
        <v>0</v>
      </c>
      <c r="BG34" s="200">
        <f t="shared" si="14"/>
        <v>0</v>
      </c>
      <c r="BH34" s="211">
        <f t="shared" si="15"/>
        <v>0</v>
      </c>
      <c r="BI34" s="210" t="str">
        <f t="shared" si="16"/>
        <v xml:space="preserve"> </v>
      </c>
      <c r="BJ34" s="200" t="str">
        <f t="shared" si="17"/>
        <v xml:space="preserve"> </v>
      </c>
      <c r="BK34" s="200" t="str">
        <f t="shared" si="18"/>
        <v xml:space="preserve"> </v>
      </c>
      <c r="BL34" s="200"/>
      <c r="BM34" s="213">
        <f t="shared" si="46"/>
        <v>0</v>
      </c>
      <c r="BO34" s="195" t="str">
        <f t="shared" si="19"/>
        <v/>
      </c>
      <c r="BP34" s="195" t="str">
        <f t="shared" si="20"/>
        <v/>
      </c>
      <c r="BQ34" s="195" t="str">
        <f t="shared" si="21"/>
        <v/>
      </c>
      <c r="BR34" s="215">
        <f t="shared" si="47"/>
        <v>0</v>
      </c>
      <c r="BS34" s="195" t="str">
        <f t="shared" si="48"/>
        <v/>
      </c>
      <c r="BU34" s="301" t="str">
        <f t="shared" si="49"/>
        <v xml:space="preserve"> </v>
      </c>
      <c r="BV34" s="301" t="str">
        <f t="shared" si="49"/>
        <v xml:space="preserve"> </v>
      </c>
      <c r="BW34" s="301" t="str">
        <f t="shared" si="49"/>
        <v xml:space="preserve"> </v>
      </c>
      <c r="BX34" s="242">
        <f t="shared" si="50"/>
        <v>0</v>
      </c>
      <c r="BY34" s="301" t="b">
        <f t="shared" si="51"/>
        <v>0</v>
      </c>
      <c r="BZ34" s="301" t="b">
        <f t="shared" si="52"/>
        <v>0</v>
      </c>
      <c r="CA34" s="301" t="b">
        <f t="shared" si="53"/>
        <v>0</v>
      </c>
    </row>
    <row r="35" spans="1:79">
      <c r="A35" s="35" t="s">
        <v>126</v>
      </c>
      <c r="B35" s="39"/>
      <c r="C35" s="150"/>
      <c r="D35" s="150"/>
      <c r="E35" s="228"/>
      <c r="F35" s="228"/>
      <c r="G35" s="219"/>
      <c r="H35" s="220"/>
      <c r="I35" s="305" t="str">
        <f t="shared" si="0"/>
        <v/>
      </c>
      <c r="J35" s="305" t="str">
        <f t="shared" si="1"/>
        <v/>
      </c>
      <c r="K35" s="305" t="str">
        <f t="shared" si="2"/>
        <v/>
      </c>
      <c r="L35" s="221"/>
      <c r="M35" s="222"/>
      <c r="N35" s="222"/>
      <c r="O35" s="19">
        <f t="shared" si="3"/>
        <v>0</v>
      </c>
      <c r="P35" s="14">
        <f t="shared" si="4"/>
        <v>0</v>
      </c>
      <c r="Q35" s="15">
        <f t="shared" si="22"/>
        <v>0</v>
      </c>
      <c r="R35" s="15">
        <f t="shared" si="23"/>
        <v>0</v>
      </c>
      <c r="S35" s="15">
        <f t="shared" si="24"/>
        <v>0</v>
      </c>
      <c r="T35" s="15">
        <f t="shared" si="5"/>
        <v>0</v>
      </c>
      <c r="U35" s="142">
        <f t="shared" si="25"/>
        <v>0</v>
      </c>
      <c r="V35" s="15">
        <f t="shared" si="6"/>
        <v>0</v>
      </c>
      <c r="W35" s="142">
        <f t="shared" si="7"/>
        <v>0</v>
      </c>
      <c r="X35" s="142">
        <f t="shared" si="26"/>
        <v>0</v>
      </c>
      <c r="Y35" s="15">
        <f t="shared" si="27"/>
        <v>0</v>
      </c>
      <c r="Z35" s="16">
        <f t="shared" si="28"/>
        <v>0</v>
      </c>
      <c r="AA35" s="17">
        <f t="shared" si="29"/>
        <v>0</v>
      </c>
      <c r="AD35" s="159">
        <f t="shared" si="8"/>
        <v>0</v>
      </c>
      <c r="AE35" s="159">
        <f t="shared" si="9"/>
        <v>0</v>
      </c>
      <c r="AG35" s="157">
        <f t="shared" si="30"/>
        <v>0</v>
      </c>
      <c r="AI35" s="159">
        <f t="shared" si="10"/>
        <v>0</v>
      </c>
      <c r="AJ35" s="159">
        <f t="shared" si="11"/>
        <v>0</v>
      </c>
      <c r="AK35" s="231">
        <f t="shared" si="31"/>
        <v>0</v>
      </c>
      <c r="AL35" s="231">
        <f t="shared" si="32"/>
        <v>0</v>
      </c>
      <c r="AM35" s="231">
        <f t="shared" si="33"/>
        <v>0</v>
      </c>
      <c r="AN35" s="194">
        <f t="shared" si="34"/>
        <v>0</v>
      </c>
      <c r="AO35" s="405">
        <f t="shared" si="35"/>
        <v>0</v>
      </c>
      <c r="AP35" s="406">
        <f t="shared" si="36"/>
        <v>0</v>
      </c>
      <c r="AQ35" s="407"/>
      <c r="AR35" s="411">
        <f t="shared" si="37"/>
        <v>0</v>
      </c>
      <c r="AS35" s="408">
        <f t="shared" si="38"/>
        <v>0</v>
      </c>
      <c r="AT35" s="409"/>
      <c r="AU35" s="414">
        <f t="shared" si="39"/>
        <v>0</v>
      </c>
      <c r="AV35" s="406">
        <f t="shared" si="40"/>
        <v>0</v>
      </c>
      <c r="AW35" s="411"/>
      <c r="AX35" s="411">
        <f t="shared" si="41"/>
        <v>0</v>
      </c>
      <c r="AY35" s="412">
        <f t="shared" si="42"/>
        <v>0</v>
      </c>
      <c r="AZ35" s="413"/>
      <c r="BA35" s="411">
        <f t="shared" si="43"/>
        <v>0</v>
      </c>
      <c r="BB35" s="406">
        <f t="shared" si="44"/>
        <v>0</v>
      </c>
      <c r="BC35" s="303" t="str">
        <f t="shared" si="45"/>
        <v xml:space="preserve"> </v>
      </c>
      <c r="BD35" s="210">
        <f t="shared" si="54"/>
        <v>0</v>
      </c>
      <c r="BE35" s="200">
        <f t="shared" si="12"/>
        <v>0</v>
      </c>
      <c r="BF35" s="200">
        <f t="shared" si="13"/>
        <v>0</v>
      </c>
      <c r="BG35" s="200">
        <f t="shared" si="14"/>
        <v>0</v>
      </c>
      <c r="BH35" s="211">
        <f t="shared" si="15"/>
        <v>0</v>
      </c>
      <c r="BI35" s="210" t="str">
        <f t="shared" si="16"/>
        <v xml:space="preserve"> </v>
      </c>
      <c r="BJ35" s="200" t="str">
        <f t="shared" si="17"/>
        <v xml:space="preserve"> </v>
      </c>
      <c r="BK35" s="200" t="str">
        <f t="shared" si="18"/>
        <v xml:space="preserve"> </v>
      </c>
      <c r="BL35" s="200"/>
      <c r="BM35" s="213">
        <f t="shared" si="46"/>
        <v>0</v>
      </c>
      <c r="BO35" s="195" t="str">
        <f t="shared" si="19"/>
        <v/>
      </c>
      <c r="BP35" s="195" t="str">
        <f t="shared" si="20"/>
        <v/>
      </c>
      <c r="BQ35" s="195" t="str">
        <f t="shared" si="21"/>
        <v/>
      </c>
      <c r="BR35" s="215">
        <f t="shared" si="47"/>
        <v>0</v>
      </c>
      <c r="BS35" s="195" t="str">
        <f t="shared" si="48"/>
        <v/>
      </c>
      <c r="BU35" s="301" t="str">
        <f t="shared" si="49"/>
        <v xml:space="preserve"> </v>
      </c>
      <c r="BV35" s="301" t="str">
        <f t="shared" si="49"/>
        <v xml:space="preserve"> </v>
      </c>
      <c r="BW35" s="301" t="str">
        <f t="shared" si="49"/>
        <v xml:space="preserve"> </v>
      </c>
      <c r="BX35" s="242">
        <f t="shared" si="50"/>
        <v>0</v>
      </c>
      <c r="BY35" s="301" t="b">
        <f t="shared" si="51"/>
        <v>0</v>
      </c>
      <c r="BZ35" s="301" t="b">
        <f t="shared" si="52"/>
        <v>0</v>
      </c>
      <c r="CA35" s="301" t="b">
        <f t="shared" si="53"/>
        <v>0</v>
      </c>
    </row>
    <row r="36" spans="1:79">
      <c r="A36" s="36" t="s">
        <v>127</v>
      </c>
      <c r="B36" s="38"/>
      <c r="C36" s="149"/>
      <c r="D36" s="149"/>
      <c r="E36" s="223"/>
      <c r="F36" s="223"/>
      <c r="G36" s="224"/>
      <c r="H36" s="225"/>
      <c r="I36" s="306" t="str">
        <f t="shared" si="0"/>
        <v/>
      </c>
      <c r="J36" s="306" t="str">
        <f t="shared" si="1"/>
        <v/>
      </c>
      <c r="K36" s="306" t="str">
        <f t="shared" si="2"/>
        <v/>
      </c>
      <c r="L36" s="226"/>
      <c r="M36" s="227"/>
      <c r="N36" s="227"/>
      <c r="O36" s="19">
        <f t="shared" si="3"/>
        <v>0</v>
      </c>
      <c r="P36" s="14">
        <f t="shared" si="4"/>
        <v>0</v>
      </c>
      <c r="Q36" s="15">
        <f t="shared" si="22"/>
        <v>0</v>
      </c>
      <c r="R36" s="15">
        <f t="shared" si="23"/>
        <v>0</v>
      </c>
      <c r="S36" s="15">
        <f t="shared" si="24"/>
        <v>0</v>
      </c>
      <c r="T36" s="15">
        <f t="shared" si="5"/>
        <v>0</v>
      </c>
      <c r="U36" s="142">
        <f t="shared" si="25"/>
        <v>0</v>
      </c>
      <c r="V36" s="15">
        <f t="shared" si="6"/>
        <v>0</v>
      </c>
      <c r="W36" s="142">
        <f t="shared" si="7"/>
        <v>0</v>
      </c>
      <c r="X36" s="142">
        <f t="shared" si="26"/>
        <v>0</v>
      </c>
      <c r="Y36" s="15">
        <f t="shared" si="27"/>
        <v>0</v>
      </c>
      <c r="Z36" s="16">
        <f t="shared" si="28"/>
        <v>0</v>
      </c>
      <c r="AA36" s="17">
        <f t="shared" si="29"/>
        <v>0</v>
      </c>
      <c r="AD36" s="159">
        <f t="shared" si="8"/>
        <v>0</v>
      </c>
      <c r="AE36" s="159">
        <f t="shared" si="9"/>
        <v>0</v>
      </c>
      <c r="AG36" s="157">
        <f t="shared" si="30"/>
        <v>0</v>
      </c>
      <c r="AI36" s="159">
        <f t="shared" si="10"/>
        <v>0</v>
      </c>
      <c r="AJ36" s="159">
        <f t="shared" si="11"/>
        <v>0</v>
      </c>
      <c r="AK36" s="231">
        <f t="shared" si="31"/>
        <v>0</v>
      </c>
      <c r="AL36" s="231">
        <f t="shared" si="32"/>
        <v>0</v>
      </c>
      <c r="AM36" s="231">
        <f t="shared" si="33"/>
        <v>0</v>
      </c>
      <c r="AN36" s="194">
        <f t="shared" si="34"/>
        <v>0</v>
      </c>
      <c r="AO36" s="405">
        <f t="shared" si="35"/>
        <v>0</v>
      </c>
      <c r="AP36" s="406">
        <f t="shared" si="36"/>
        <v>0</v>
      </c>
      <c r="AQ36" s="407"/>
      <c r="AR36" s="411">
        <f t="shared" si="37"/>
        <v>0</v>
      </c>
      <c r="AS36" s="408">
        <f t="shared" si="38"/>
        <v>0</v>
      </c>
      <c r="AT36" s="409"/>
      <c r="AU36" s="414">
        <f t="shared" si="39"/>
        <v>0</v>
      </c>
      <c r="AV36" s="406">
        <f t="shared" si="40"/>
        <v>0</v>
      </c>
      <c r="AW36" s="411"/>
      <c r="AX36" s="411">
        <f t="shared" si="41"/>
        <v>0</v>
      </c>
      <c r="AY36" s="412">
        <f t="shared" si="42"/>
        <v>0</v>
      </c>
      <c r="AZ36" s="413"/>
      <c r="BA36" s="411">
        <f t="shared" si="43"/>
        <v>0</v>
      </c>
      <c r="BB36" s="406">
        <f t="shared" si="44"/>
        <v>0</v>
      </c>
      <c r="BC36" s="303" t="str">
        <f t="shared" si="45"/>
        <v xml:space="preserve"> </v>
      </c>
      <c r="BD36" s="210">
        <f t="shared" si="54"/>
        <v>0</v>
      </c>
      <c r="BE36" s="200">
        <f t="shared" si="12"/>
        <v>0</v>
      </c>
      <c r="BF36" s="200">
        <f t="shared" si="13"/>
        <v>0</v>
      </c>
      <c r="BG36" s="200">
        <f t="shared" si="14"/>
        <v>0</v>
      </c>
      <c r="BH36" s="211">
        <f t="shared" si="15"/>
        <v>0</v>
      </c>
      <c r="BI36" s="210" t="str">
        <f t="shared" si="16"/>
        <v xml:space="preserve"> </v>
      </c>
      <c r="BJ36" s="200" t="str">
        <f t="shared" si="17"/>
        <v xml:space="preserve"> </v>
      </c>
      <c r="BK36" s="200" t="str">
        <f t="shared" si="18"/>
        <v xml:space="preserve"> </v>
      </c>
      <c r="BL36" s="200"/>
      <c r="BM36" s="213">
        <f t="shared" si="46"/>
        <v>0</v>
      </c>
      <c r="BO36" s="195" t="str">
        <f t="shared" si="19"/>
        <v/>
      </c>
      <c r="BP36" s="195" t="str">
        <f t="shared" si="20"/>
        <v/>
      </c>
      <c r="BQ36" s="195" t="str">
        <f t="shared" si="21"/>
        <v/>
      </c>
      <c r="BR36" s="215">
        <f t="shared" si="47"/>
        <v>0</v>
      </c>
      <c r="BS36" s="195" t="str">
        <f t="shared" si="48"/>
        <v/>
      </c>
      <c r="BU36" s="301" t="str">
        <f t="shared" si="49"/>
        <v xml:space="preserve"> </v>
      </c>
      <c r="BV36" s="301" t="str">
        <f t="shared" si="49"/>
        <v xml:space="preserve"> </v>
      </c>
      <c r="BW36" s="301" t="str">
        <f t="shared" si="49"/>
        <v xml:space="preserve"> </v>
      </c>
      <c r="BX36" s="242">
        <f t="shared" si="50"/>
        <v>0</v>
      </c>
      <c r="BY36" s="301" t="b">
        <f t="shared" si="51"/>
        <v>0</v>
      </c>
      <c r="BZ36" s="301" t="b">
        <f t="shared" si="52"/>
        <v>0</v>
      </c>
      <c r="CA36" s="301" t="b">
        <f t="shared" si="53"/>
        <v>0</v>
      </c>
    </row>
    <row r="37" spans="1:79">
      <c r="A37" s="35" t="s">
        <v>128</v>
      </c>
      <c r="B37" s="39"/>
      <c r="C37" s="150"/>
      <c r="D37" s="150"/>
      <c r="E37" s="228"/>
      <c r="F37" s="228"/>
      <c r="G37" s="219"/>
      <c r="H37" s="220"/>
      <c r="I37" s="305" t="str">
        <f t="shared" si="0"/>
        <v/>
      </c>
      <c r="J37" s="305" t="str">
        <f t="shared" si="1"/>
        <v/>
      </c>
      <c r="K37" s="305" t="str">
        <f t="shared" si="2"/>
        <v/>
      </c>
      <c r="L37" s="221"/>
      <c r="M37" s="222"/>
      <c r="N37" s="222"/>
      <c r="O37" s="19">
        <f t="shared" si="3"/>
        <v>0</v>
      </c>
      <c r="P37" s="14">
        <f t="shared" si="4"/>
        <v>0</v>
      </c>
      <c r="Q37" s="15">
        <f t="shared" si="22"/>
        <v>0</v>
      </c>
      <c r="R37" s="15">
        <f t="shared" si="23"/>
        <v>0</v>
      </c>
      <c r="S37" s="15">
        <f t="shared" si="24"/>
        <v>0</v>
      </c>
      <c r="T37" s="15">
        <f t="shared" si="5"/>
        <v>0</v>
      </c>
      <c r="U37" s="142">
        <f t="shared" si="25"/>
        <v>0</v>
      </c>
      <c r="V37" s="15">
        <f t="shared" si="6"/>
        <v>0</v>
      </c>
      <c r="W37" s="142">
        <f t="shared" si="7"/>
        <v>0</v>
      </c>
      <c r="X37" s="142">
        <f t="shared" si="26"/>
        <v>0</v>
      </c>
      <c r="Y37" s="15">
        <f t="shared" si="27"/>
        <v>0</v>
      </c>
      <c r="Z37" s="16">
        <f t="shared" si="28"/>
        <v>0</v>
      </c>
      <c r="AA37" s="17">
        <f t="shared" si="29"/>
        <v>0</v>
      </c>
      <c r="AD37" s="159">
        <f t="shared" si="8"/>
        <v>0</v>
      </c>
      <c r="AE37" s="159">
        <f t="shared" si="9"/>
        <v>0</v>
      </c>
      <c r="AG37" s="157">
        <f t="shared" si="30"/>
        <v>0</v>
      </c>
      <c r="AI37" s="159">
        <f t="shared" si="10"/>
        <v>0</v>
      </c>
      <c r="AJ37" s="159">
        <f t="shared" si="11"/>
        <v>0</v>
      </c>
      <c r="AK37" s="231">
        <f t="shared" si="31"/>
        <v>0</v>
      </c>
      <c r="AL37" s="231">
        <f t="shared" si="32"/>
        <v>0</v>
      </c>
      <c r="AM37" s="231">
        <f t="shared" si="33"/>
        <v>0</v>
      </c>
      <c r="AN37" s="194">
        <f t="shared" si="34"/>
        <v>0</v>
      </c>
      <c r="AO37" s="405">
        <f t="shared" si="35"/>
        <v>0</v>
      </c>
      <c r="AP37" s="406">
        <f t="shared" si="36"/>
        <v>0</v>
      </c>
      <c r="AQ37" s="407"/>
      <c r="AR37" s="411">
        <f t="shared" si="37"/>
        <v>0</v>
      </c>
      <c r="AS37" s="408">
        <f t="shared" si="38"/>
        <v>0</v>
      </c>
      <c r="AT37" s="409"/>
      <c r="AU37" s="414">
        <f t="shared" si="39"/>
        <v>0</v>
      </c>
      <c r="AV37" s="406">
        <f t="shared" si="40"/>
        <v>0</v>
      </c>
      <c r="AW37" s="411"/>
      <c r="AX37" s="411">
        <f t="shared" si="41"/>
        <v>0</v>
      </c>
      <c r="AY37" s="412">
        <f t="shared" si="42"/>
        <v>0</v>
      </c>
      <c r="AZ37" s="413"/>
      <c r="BA37" s="411">
        <f t="shared" si="43"/>
        <v>0</v>
      </c>
      <c r="BB37" s="406">
        <f t="shared" si="44"/>
        <v>0</v>
      </c>
      <c r="BC37" s="303" t="str">
        <f t="shared" si="45"/>
        <v xml:space="preserve"> </v>
      </c>
      <c r="BD37" s="210">
        <f t="shared" si="54"/>
        <v>0</v>
      </c>
      <c r="BE37" s="200">
        <f t="shared" si="12"/>
        <v>0</v>
      </c>
      <c r="BF37" s="200">
        <f t="shared" si="13"/>
        <v>0</v>
      </c>
      <c r="BG37" s="200">
        <f t="shared" si="14"/>
        <v>0</v>
      </c>
      <c r="BH37" s="211">
        <f t="shared" si="15"/>
        <v>0</v>
      </c>
      <c r="BI37" s="210" t="str">
        <f t="shared" si="16"/>
        <v xml:space="preserve"> </v>
      </c>
      <c r="BJ37" s="200" t="str">
        <f t="shared" si="17"/>
        <v xml:space="preserve"> </v>
      </c>
      <c r="BK37" s="200" t="str">
        <f t="shared" si="18"/>
        <v xml:space="preserve"> </v>
      </c>
      <c r="BL37" s="200"/>
      <c r="BM37" s="213">
        <f t="shared" si="46"/>
        <v>0</v>
      </c>
      <c r="BO37" s="195" t="str">
        <f t="shared" si="19"/>
        <v/>
      </c>
      <c r="BP37" s="195" t="str">
        <f t="shared" si="20"/>
        <v/>
      </c>
      <c r="BQ37" s="195" t="str">
        <f t="shared" si="21"/>
        <v/>
      </c>
      <c r="BR37" s="215">
        <f t="shared" si="47"/>
        <v>0</v>
      </c>
      <c r="BS37" s="195" t="str">
        <f t="shared" si="48"/>
        <v/>
      </c>
      <c r="BU37" s="301" t="str">
        <f t="shared" si="49"/>
        <v xml:space="preserve"> </v>
      </c>
      <c r="BV37" s="301" t="str">
        <f t="shared" si="49"/>
        <v xml:space="preserve"> </v>
      </c>
      <c r="BW37" s="301" t="str">
        <f t="shared" si="49"/>
        <v xml:space="preserve"> </v>
      </c>
      <c r="BX37" s="242">
        <f t="shared" si="50"/>
        <v>0</v>
      </c>
      <c r="BY37" s="301" t="b">
        <f t="shared" si="51"/>
        <v>0</v>
      </c>
      <c r="BZ37" s="301" t="b">
        <f t="shared" si="52"/>
        <v>0</v>
      </c>
      <c r="CA37" s="301" t="b">
        <f t="shared" si="53"/>
        <v>0</v>
      </c>
    </row>
    <row r="38" spans="1:79">
      <c r="A38" s="36" t="s">
        <v>129</v>
      </c>
      <c r="B38" s="38"/>
      <c r="C38" s="149"/>
      <c r="D38" s="149"/>
      <c r="E38" s="223"/>
      <c r="F38" s="223"/>
      <c r="G38" s="224"/>
      <c r="H38" s="225"/>
      <c r="I38" s="306" t="str">
        <f t="shared" si="0"/>
        <v/>
      </c>
      <c r="J38" s="306" t="str">
        <f t="shared" si="1"/>
        <v/>
      </c>
      <c r="K38" s="306" t="str">
        <f t="shared" si="2"/>
        <v/>
      </c>
      <c r="L38" s="226"/>
      <c r="M38" s="227"/>
      <c r="N38" s="227"/>
      <c r="O38" s="19">
        <f t="shared" si="3"/>
        <v>0</v>
      </c>
      <c r="P38" s="14">
        <f t="shared" si="4"/>
        <v>0</v>
      </c>
      <c r="Q38" s="15">
        <f t="shared" si="22"/>
        <v>0</v>
      </c>
      <c r="R38" s="15">
        <f t="shared" si="23"/>
        <v>0</v>
      </c>
      <c r="S38" s="15">
        <f t="shared" si="24"/>
        <v>0</v>
      </c>
      <c r="T38" s="15">
        <f t="shared" si="5"/>
        <v>0</v>
      </c>
      <c r="U38" s="142">
        <f t="shared" si="25"/>
        <v>0</v>
      </c>
      <c r="V38" s="15">
        <f t="shared" si="6"/>
        <v>0</v>
      </c>
      <c r="W38" s="142">
        <f t="shared" si="7"/>
        <v>0</v>
      </c>
      <c r="X38" s="142">
        <f t="shared" si="26"/>
        <v>0</v>
      </c>
      <c r="Y38" s="15">
        <f t="shared" si="27"/>
        <v>0</v>
      </c>
      <c r="Z38" s="16">
        <f t="shared" si="28"/>
        <v>0</v>
      </c>
      <c r="AA38" s="17">
        <f t="shared" si="29"/>
        <v>0</v>
      </c>
      <c r="AD38" s="159">
        <f t="shared" si="8"/>
        <v>0</v>
      </c>
      <c r="AE38" s="159">
        <f t="shared" si="9"/>
        <v>0</v>
      </c>
      <c r="AG38" s="157">
        <f t="shared" si="30"/>
        <v>0</v>
      </c>
      <c r="AI38" s="159">
        <f t="shared" si="10"/>
        <v>0</v>
      </c>
      <c r="AJ38" s="159">
        <f t="shared" si="11"/>
        <v>0</v>
      </c>
      <c r="AK38" s="231">
        <f t="shared" si="31"/>
        <v>0</v>
      </c>
      <c r="AL38" s="231">
        <f t="shared" si="32"/>
        <v>0</v>
      </c>
      <c r="AM38" s="231">
        <f t="shared" si="33"/>
        <v>0</v>
      </c>
      <c r="AN38" s="194">
        <f t="shared" si="34"/>
        <v>0</v>
      </c>
      <c r="AO38" s="405">
        <f t="shared" si="35"/>
        <v>0</v>
      </c>
      <c r="AP38" s="406">
        <f t="shared" si="36"/>
        <v>0</v>
      </c>
      <c r="AQ38" s="407"/>
      <c r="AR38" s="411">
        <f t="shared" si="37"/>
        <v>0</v>
      </c>
      <c r="AS38" s="408">
        <f t="shared" si="38"/>
        <v>0</v>
      </c>
      <c r="AT38" s="409"/>
      <c r="AU38" s="414">
        <f t="shared" si="39"/>
        <v>0</v>
      </c>
      <c r="AV38" s="406">
        <f t="shared" si="40"/>
        <v>0</v>
      </c>
      <c r="AW38" s="411"/>
      <c r="AX38" s="411">
        <f t="shared" si="41"/>
        <v>0</v>
      </c>
      <c r="AY38" s="412">
        <f t="shared" si="42"/>
        <v>0</v>
      </c>
      <c r="AZ38" s="413"/>
      <c r="BA38" s="411">
        <f t="shared" si="43"/>
        <v>0</v>
      </c>
      <c r="BB38" s="406">
        <f t="shared" si="44"/>
        <v>0</v>
      </c>
      <c r="BC38" s="303" t="str">
        <f t="shared" si="45"/>
        <v xml:space="preserve"> </v>
      </c>
      <c r="BD38" s="210">
        <f t="shared" si="54"/>
        <v>0</v>
      </c>
      <c r="BE38" s="200">
        <f t="shared" si="12"/>
        <v>0</v>
      </c>
      <c r="BF38" s="200">
        <f t="shared" si="13"/>
        <v>0</v>
      </c>
      <c r="BG38" s="200">
        <f t="shared" si="14"/>
        <v>0</v>
      </c>
      <c r="BH38" s="211">
        <f t="shared" si="15"/>
        <v>0</v>
      </c>
      <c r="BI38" s="210" t="str">
        <f t="shared" si="16"/>
        <v xml:space="preserve"> </v>
      </c>
      <c r="BJ38" s="200" t="str">
        <f t="shared" si="17"/>
        <v xml:space="preserve"> </v>
      </c>
      <c r="BK38" s="200" t="str">
        <f t="shared" si="18"/>
        <v xml:space="preserve"> </v>
      </c>
      <c r="BL38" s="200"/>
      <c r="BM38" s="213">
        <f t="shared" si="46"/>
        <v>0</v>
      </c>
      <c r="BO38" s="195" t="str">
        <f t="shared" si="19"/>
        <v/>
      </c>
      <c r="BP38" s="195" t="str">
        <f t="shared" si="20"/>
        <v/>
      </c>
      <c r="BQ38" s="195" t="str">
        <f t="shared" si="21"/>
        <v/>
      </c>
      <c r="BR38" s="215">
        <f t="shared" si="47"/>
        <v>0</v>
      </c>
      <c r="BS38" s="195" t="str">
        <f t="shared" si="48"/>
        <v/>
      </c>
      <c r="BU38" s="301" t="str">
        <f t="shared" si="49"/>
        <v xml:space="preserve"> </v>
      </c>
      <c r="BV38" s="301" t="str">
        <f t="shared" si="49"/>
        <v xml:space="preserve"> </v>
      </c>
      <c r="BW38" s="301" t="str">
        <f t="shared" si="49"/>
        <v xml:space="preserve"> </v>
      </c>
      <c r="BX38" s="242">
        <f t="shared" si="50"/>
        <v>0</v>
      </c>
      <c r="BY38" s="301" t="b">
        <f t="shared" si="51"/>
        <v>0</v>
      </c>
      <c r="BZ38" s="301" t="b">
        <f t="shared" si="52"/>
        <v>0</v>
      </c>
      <c r="CA38" s="301" t="b">
        <f t="shared" si="53"/>
        <v>0</v>
      </c>
    </row>
    <row r="39" spans="1:79">
      <c r="A39" s="35" t="s">
        <v>130</v>
      </c>
      <c r="B39" s="39"/>
      <c r="C39" s="150"/>
      <c r="D39" s="150"/>
      <c r="E39" s="228"/>
      <c r="F39" s="228"/>
      <c r="G39" s="219"/>
      <c r="H39" s="220"/>
      <c r="I39" s="305" t="str">
        <f t="shared" si="0"/>
        <v/>
      </c>
      <c r="J39" s="305" t="str">
        <f t="shared" si="1"/>
        <v/>
      </c>
      <c r="K39" s="305" t="str">
        <f t="shared" si="2"/>
        <v/>
      </c>
      <c r="L39" s="221"/>
      <c r="M39" s="222"/>
      <c r="N39" s="222"/>
      <c r="O39" s="19">
        <f t="shared" si="3"/>
        <v>0</v>
      </c>
      <c r="P39" s="14">
        <f t="shared" si="4"/>
        <v>0</v>
      </c>
      <c r="Q39" s="15">
        <f t="shared" si="22"/>
        <v>0</v>
      </c>
      <c r="R39" s="15">
        <f t="shared" si="23"/>
        <v>0</v>
      </c>
      <c r="S39" s="15">
        <f t="shared" si="24"/>
        <v>0</v>
      </c>
      <c r="T39" s="15">
        <f t="shared" si="5"/>
        <v>0</v>
      </c>
      <c r="U39" s="142">
        <f t="shared" si="25"/>
        <v>0</v>
      </c>
      <c r="V39" s="15">
        <f t="shared" si="6"/>
        <v>0</v>
      </c>
      <c r="W39" s="142">
        <f t="shared" si="7"/>
        <v>0</v>
      </c>
      <c r="X39" s="142">
        <f t="shared" si="26"/>
        <v>0</v>
      </c>
      <c r="Y39" s="15">
        <f t="shared" si="27"/>
        <v>0</v>
      </c>
      <c r="Z39" s="16">
        <f t="shared" si="28"/>
        <v>0</v>
      </c>
      <c r="AA39" s="17">
        <f t="shared" si="29"/>
        <v>0</v>
      </c>
      <c r="AD39" s="159">
        <f t="shared" si="8"/>
        <v>0</v>
      </c>
      <c r="AE39" s="159">
        <f t="shared" si="9"/>
        <v>0</v>
      </c>
      <c r="AG39" s="157">
        <f t="shared" si="30"/>
        <v>0</v>
      </c>
      <c r="AI39" s="159">
        <f t="shared" si="10"/>
        <v>0</v>
      </c>
      <c r="AJ39" s="159">
        <f t="shared" si="11"/>
        <v>0</v>
      </c>
      <c r="AK39" s="231">
        <f t="shared" si="31"/>
        <v>0</v>
      </c>
      <c r="AL39" s="231">
        <f t="shared" si="32"/>
        <v>0</v>
      </c>
      <c r="AM39" s="231">
        <f t="shared" si="33"/>
        <v>0</v>
      </c>
      <c r="AN39" s="194">
        <f t="shared" si="34"/>
        <v>0</v>
      </c>
      <c r="AO39" s="405">
        <f t="shared" si="35"/>
        <v>0</v>
      </c>
      <c r="AP39" s="406">
        <f t="shared" si="36"/>
        <v>0</v>
      </c>
      <c r="AQ39" s="407"/>
      <c r="AR39" s="411">
        <f t="shared" si="37"/>
        <v>0</v>
      </c>
      <c r="AS39" s="408">
        <f t="shared" si="38"/>
        <v>0</v>
      </c>
      <c r="AT39" s="409"/>
      <c r="AU39" s="414">
        <f t="shared" si="39"/>
        <v>0</v>
      </c>
      <c r="AV39" s="406">
        <f t="shared" si="40"/>
        <v>0</v>
      </c>
      <c r="AW39" s="411"/>
      <c r="AX39" s="411">
        <f t="shared" si="41"/>
        <v>0</v>
      </c>
      <c r="AY39" s="412">
        <f t="shared" si="42"/>
        <v>0</v>
      </c>
      <c r="AZ39" s="413"/>
      <c r="BA39" s="411">
        <f t="shared" si="43"/>
        <v>0</v>
      </c>
      <c r="BB39" s="406">
        <f t="shared" si="44"/>
        <v>0</v>
      </c>
      <c r="BC39" s="303" t="str">
        <f t="shared" si="45"/>
        <v xml:space="preserve"> </v>
      </c>
      <c r="BD39" s="210">
        <f t="shared" si="54"/>
        <v>0</v>
      </c>
      <c r="BE39" s="200">
        <f t="shared" si="12"/>
        <v>0</v>
      </c>
      <c r="BF39" s="200">
        <f t="shared" si="13"/>
        <v>0</v>
      </c>
      <c r="BG39" s="200">
        <f t="shared" si="14"/>
        <v>0</v>
      </c>
      <c r="BH39" s="211">
        <f t="shared" si="15"/>
        <v>0</v>
      </c>
      <c r="BI39" s="210" t="str">
        <f t="shared" si="16"/>
        <v xml:space="preserve"> </v>
      </c>
      <c r="BJ39" s="200" t="str">
        <f t="shared" si="17"/>
        <v xml:space="preserve"> </v>
      </c>
      <c r="BK39" s="200" t="str">
        <f t="shared" si="18"/>
        <v xml:space="preserve"> </v>
      </c>
      <c r="BL39" s="200"/>
      <c r="BM39" s="213">
        <f t="shared" si="46"/>
        <v>0</v>
      </c>
      <c r="BO39" s="195" t="str">
        <f t="shared" si="19"/>
        <v/>
      </c>
      <c r="BP39" s="195" t="str">
        <f t="shared" si="20"/>
        <v/>
      </c>
      <c r="BQ39" s="195" t="str">
        <f t="shared" si="21"/>
        <v/>
      </c>
      <c r="BR39" s="215">
        <f t="shared" si="47"/>
        <v>0</v>
      </c>
      <c r="BS39" s="195" t="str">
        <f t="shared" si="48"/>
        <v/>
      </c>
      <c r="BU39" s="301" t="str">
        <f t="shared" si="49"/>
        <v xml:space="preserve"> </v>
      </c>
      <c r="BV39" s="301" t="str">
        <f t="shared" si="49"/>
        <v xml:space="preserve"> </v>
      </c>
      <c r="BW39" s="301" t="str">
        <f t="shared" si="49"/>
        <v xml:space="preserve"> </v>
      </c>
      <c r="BX39" s="242">
        <f t="shared" si="50"/>
        <v>0</v>
      </c>
      <c r="BY39" s="301" t="b">
        <f t="shared" si="51"/>
        <v>0</v>
      </c>
      <c r="BZ39" s="301" t="b">
        <f t="shared" si="52"/>
        <v>0</v>
      </c>
      <c r="CA39" s="301" t="b">
        <f t="shared" si="53"/>
        <v>0</v>
      </c>
    </row>
    <row r="40" spans="1:79">
      <c r="A40" s="36" t="s">
        <v>131</v>
      </c>
      <c r="B40" s="38"/>
      <c r="C40" s="149"/>
      <c r="D40" s="149"/>
      <c r="E40" s="223"/>
      <c r="F40" s="223"/>
      <c r="G40" s="224"/>
      <c r="H40" s="225"/>
      <c r="I40" s="306" t="str">
        <f t="shared" si="0"/>
        <v/>
      </c>
      <c r="J40" s="306" t="str">
        <f t="shared" si="1"/>
        <v/>
      </c>
      <c r="K40" s="306" t="str">
        <f t="shared" si="2"/>
        <v/>
      </c>
      <c r="L40" s="226"/>
      <c r="M40" s="227"/>
      <c r="N40" s="227"/>
      <c r="O40" s="19">
        <f t="shared" si="3"/>
        <v>0</v>
      </c>
      <c r="P40" s="14">
        <f t="shared" si="4"/>
        <v>0</v>
      </c>
      <c r="Q40" s="15">
        <f t="shared" si="22"/>
        <v>0</v>
      </c>
      <c r="R40" s="15">
        <f t="shared" si="23"/>
        <v>0</v>
      </c>
      <c r="S40" s="15">
        <f t="shared" si="24"/>
        <v>0</v>
      </c>
      <c r="T40" s="15">
        <f t="shared" si="5"/>
        <v>0</v>
      </c>
      <c r="U40" s="142">
        <f t="shared" si="25"/>
        <v>0</v>
      </c>
      <c r="V40" s="15">
        <f t="shared" si="6"/>
        <v>0</v>
      </c>
      <c r="W40" s="142">
        <f t="shared" si="7"/>
        <v>0</v>
      </c>
      <c r="X40" s="142">
        <f t="shared" si="26"/>
        <v>0</v>
      </c>
      <c r="Y40" s="15">
        <f t="shared" si="27"/>
        <v>0</v>
      </c>
      <c r="Z40" s="16">
        <f t="shared" si="28"/>
        <v>0</v>
      </c>
      <c r="AA40" s="17">
        <f t="shared" si="29"/>
        <v>0</v>
      </c>
      <c r="AD40" s="159">
        <f t="shared" si="8"/>
        <v>0</v>
      </c>
      <c r="AE40" s="159">
        <f t="shared" si="9"/>
        <v>0</v>
      </c>
      <c r="AG40" s="157">
        <f t="shared" si="30"/>
        <v>0</v>
      </c>
      <c r="AI40" s="159">
        <f t="shared" si="10"/>
        <v>0</v>
      </c>
      <c r="AJ40" s="159">
        <f t="shared" si="11"/>
        <v>0</v>
      </c>
      <c r="AK40" s="231">
        <f t="shared" si="31"/>
        <v>0</v>
      </c>
      <c r="AL40" s="231">
        <f t="shared" si="32"/>
        <v>0</v>
      </c>
      <c r="AM40" s="231">
        <f t="shared" si="33"/>
        <v>0</v>
      </c>
      <c r="AN40" s="194">
        <f t="shared" si="34"/>
        <v>0</v>
      </c>
      <c r="AO40" s="405">
        <f t="shared" si="35"/>
        <v>0</v>
      </c>
      <c r="AP40" s="406">
        <f t="shared" si="36"/>
        <v>0</v>
      </c>
      <c r="AQ40" s="407"/>
      <c r="AR40" s="411">
        <f t="shared" si="37"/>
        <v>0</v>
      </c>
      <c r="AS40" s="408">
        <f t="shared" si="38"/>
        <v>0</v>
      </c>
      <c r="AT40" s="409"/>
      <c r="AU40" s="414">
        <f t="shared" si="39"/>
        <v>0</v>
      </c>
      <c r="AV40" s="406">
        <f t="shared" si="40"/>
        <v>0</v>
      </c>
      <c r="AW40" s="411"/>
      <c r="AX40" s="411">
        <f t="shared" si="41"/>
        <v>0</v>
      </c>
      <c r="AY40" s="412">
        <f t="shared" si="42"/>
        <v>0</v>
      </c>
      <c r="AZ40" s="413"/>
      <c r="BA40" s="411">
        <f t="shared" si="43"/>
        <v>0</v>
      </c>
      <c r="BB40" s="406">
        <f t="shared" si="44"/>
        <v>0</v>
      </c>
      <c r="BC40" s="303" t="str">
        <f t="shared" si="45"/>
        <v xml:space="preserve"> </v>
      </c>
      <c r="BD40" s="210">
        <f t="shared" si="54"/>
        <v>0</v>
      </c>
      <c r="BE40" s="200">
        <f t="shared" si="12"/>
        <v>0</v>
      </c>
      <c r="BF40" s="200">
        <f t="shared" si="13"/>
        <v>0</v>
      </c>
      <c r="BG40" s="200">
        <f t="shared" si="14"/>
        <v>0</v>
      </c>
      <c r="BH40" s="211">
        <f t="shared" si="15"/>
        <v>0</v>
      </c>
      <c r="BI40" s="210" t="str">
        <f t="shared" si="16"/>
        <v xml:space="preserve"> </v>
      </c>
      <c r="BJ40" s="200" t="str">
        <f t="shared" si="17"/>
        <v xml:space="preserve"> </v>
      </c>
      <c r="BK40" s="200" t="str">
        <f t="shared" si="18"/>
        <v xml:space="preserve"> </v>
      </c>
      <c r="BL40" s="200"/>
      <c r="BM40" s="213">
        <f t="shared" si="46"/>
        <v>0</v>
      </c>
      <c r="BO40" s="195" t="str">
        <f t="shared" si="19"/>
        <v/>
      </c>
      <c r="BP40" s="195" t="str">
        <f t="shared" si="20"/>
        <v/>
      </c>
      <c r="BQ40" s="195" t="str">
        <f t="shared" si="21"/>
        <v/>
      </c>
      <c r="BR40" s="215">
        <f t="shared" si="47"/>
        <v>0</v>
      </c>
      <c r="BS40" s="195" t="str">
        <f t="shared" si="48"/>
        <v/>
      </c>
      <c r="BU40" s="301" t="str">
        <f t="shared" si="49"/>
        <v xml:space="preserve"> </v>
      </c>
      <c r="BV40" s="301" t="str">
        <f t="shared" si="49"/>
        <v xml:space="preserve"> </v>
      </c>
      <c r="BW40" s="301" t="str">
        <f t="shared" si="49"/>
        <v xml:space="preserve"> </v>
      </c>
      <c r="BX40" s="242">
        <f t="shared" si="50"/>
        <v>0</v>
      </c>
      <c r="BY40" s="301" t="b">
        <f t="shared" si="51"/>
        <v>0</v>
      </c>
      <c r="BZ40" s="301" t="b">
        <f t="shared" si="52"/>
        <v>0</v>
      </c>
      <c r="CA40" s="301" t="b">
        <f t="shared" si="53"/>
        <v>0</v>
      </c>
    </row>
    <row r="41" spans="1:79">
      <c r="A41" s="35" t="s">
        <v>132</v>
      </c>
      <c r="B41" s="39"/>
      <c r="C41" s="150"/>
      <c r="D41" s="150"/>
      <c r="E41" s="228"/>
      <c r="F41" s="228"/>
      <c r="G41" s="219"/>
      <c r="H41" s="220"/>
      <c r="I41" s="305" t="str">
        <f t="shared" si="0"/>
        <v/>
      </c>
      <c r="J41" s="305" t="str">
        <f t="shared" si="1"/>
        <v/>
      </c>
      <c r="K41" s="305" t="str">
        <f t="shared" si="2"/>
        <v/>
      </c>
      <c r="L41" s="221"/>
      <c r="M41" s="222"/>
      <c r="N41" s="222"/>
      <c r="O41" s="19">
        <f t="shared" si="3"/>
        <v>0</v>
      </c>
      <c r="P41" s="14">
        <f t="shared" si="4"/>
        <v>0</v>
      </c>
      <c r="Q41" s="15">
        <f t="shared" si="22"/>
        <v>0</v>
      </c>
      <c r="R41" s="15">
        <f t="shared" si="23"/>
        <v>0</v>
      </c>
      <c r="S41" s="15">
        <f t="shared" si="24"/>
        <v>0</v>
      </c>
      <c r="T41" s="15">
        <f t="shared" si="5"/>
        <v>0</v>
      </c>
      <c r="U41" s="142">
        <f t="shared" si="25"/>
        <v>0</v>
      </c>
      <c r="V41" s="15">
        <f t="shared" si="6"/>
        <v>0</v>
      </c>
      <c r="W41" s="142">
        <f t="shared" si="7"/>
        <v>0</v>
      </c>
      <c r="X41" s="142">
        <f t="shared" si="26"/>
        <v>0</v>
      </c>
      <c r="Y41" s="15">
        <f t="shared" si="27"/>
        <v>0</v>
      </c>
      <c r="Z41" s="16">
        <f t="shared" si="28"/>
        <v>0</v>
      </c>
      <c r="AA41" s="17">
        <f t="shared" si="29"/>
        <v>0</v>
      </c>
      <c r="AD41" s="159">
        <f t="shared" si="8"/>
        <v>0</v>
      </c>
      <c r="AE41" s="159">
        <f t="shared" si="9"/>
        <v>0</v>
      </c>
      <c r="AG41" s="157">
        <f t="shared" si="30"/>
        <v>0</v>
      </c>
      <c r="AI41" s="159">
        <f t="shared" si="10"/>
        <v>0</v>
      </c>
      <c r="AJ41" s="159">
        <f t="shared" si="11"/>
        <v>0</v>
      </c>
      <c r="AK41" s="231">
        <f t="shared" si="31"/>
        <v>0</v>
      </c>
      <c r="AL41" s="231">
        <f t="shared" si="32"/>
        <v>0</v>
      </c>
      <c r="AM41" s="231">
        <f t="shared" si="33"/>
        <v>0</v>
      </c>
      <c r="AN41" s="194">
        <f t="shared" si="34"/>
        <v>0</v>
      </c>
      <c r="AO41" s="405">
        <f t="shared" si="35"/>
        <v>0</v>
      </c>
      <c r="AP41" s="406">
        <f t="shared" si="36"/>
        <v>0</v>
      </c>
      <c r="AQ41" s="407"/>
      <c r="AR41" s="411">
        <f t="shared" si="37"/>
        <v>0</v>
      </c>
      <c r="AS41" s="408">
        <f t="shared" si="38"/>
        <v>0</v>
      </c>
      <c r="AT41" s="409"/>
      <c r="AU41" s="414">
        <f t="shared" si="39"/>
        <v>0</v>
      </c>
      <c r="AV41" s="406">
        <f t="shared" si="40"/>
        <v>0</v>
      </c>
      <c r="AW41" s="411"/>
      <c r="AX41" s="411">
        <f t="shared" si="41"/>
        <v>0</v>
      </c>
      <c r="AY41" s="412">
        <f t="shared" si="42"/>
        <v>0</v>
      </c>
      <c r="AZ41" s="413"/>
      <c r="BA41" s="411">
        <f t="shared" si="43"/>
        <v>0</v>
      </c>
      <c r="BB41" s="406">
        <f t="shared" si="44"/>
        <v>0</v>
      </c>
      <c r="BC41" s="303" t="str">
        <f t="shared" si="45"/>
        <v xml:space="preserve"> </v>
      </c>
      <c r="BD41" s="210">
        <f t="shared" si="54"/>
        <v>0</v>
      </c>
      <c r="BE41" s="200">
        <f t="shared" si="12"/>
        <v>0</v>
      </c>
      <c r="BF41" s="200">
        <f t="shared" si="13"/>
        <v>0</v>
      </c>
      <c r="BG41" s="200">
        <f t="shared" si="14"/>
        <v>0</v>
      </c>
      <c r="BH41" s="211">
        <f t="shared" si="15"/>
        <v>0</v>
      </c>
      <c r="BI41" s="210" t="str">
        <f t="shared" si="16"/>
        <v xml:space="preserve"> </v>
      </c>
      <c r="BJ41" s="200" t="str">
        <f t="shared" si="17"/>
        <v xml:space="preserve"> </v>
      </c>
      <c r="BK41" s="200" t="str">
        <f t="shared" si="18"/>
        <v xml:space="preserve"> </v>
      </c>
      <c r="BL41" s="200"/>
      <c r="BM41" s="213">
        <f t="shared" si="46"/>
        <v>0</v>
      </c>
      <c r="BO41" s="195" t="str">
        <f t="shared" si="19"/>
        <v/>
      </c>
      <c r="BP41" s="195" t="str">
        <f t="shared" si="20"/>
        <v/>
      </c>
      <c r="BQ41" s="195" t="str">
        <f t="shared" si="21"/>
        <v/>
      </c>
      <c r="BR41" s="215">
        <f t="shared" si="47"/>
        <v>0</v>
      </c>
      <c r="BS41" s="195" t="str">
        <f t="shared" si="48"/>
        <v/>
      </c>
      <c r="BU41" s="301" t="str">
        <f t="shared" si="49"/>
        <v xml:space="preserve"> </v>
      </c>
      <c r="BV41" s="301" t="str">
        <f t="shared" si="49"/>
        <v xml:space="preserve"> </v>
      </c>
      <c r="BW41" s="301" t="str">
        <f t="shared" si="49"/>
        <v xml:space="preserve"> </v>
      </c>
      <c r="BX41" s="242">
        <f t="shared" si="50"/>
        <v>0</v>
      </c>
      <c r="BY41" s="301" t="b">
        <f t="shared" si="51"/>
        <v>0</v>
      </c>
      <c r="BZ41" s="301" t="b">
        <f t="shared" si="52"/>
        <v>0</v>
      </c>
      <c r="CA41" s="301" t="b">
        <f t="shared" si="53"/>
        <v>0</v>
      </c>
    </row>
    <row r="42" spans="1:79">
      <c r="A42" s="36" t="s">
        <v>133</v>
      </c>
      <c r="B42" s="38"/>
      <c r="C42" s="149"/>
      <c r="D42" s="149"/>
      <c r="E42" s="223"/>
      <c r="F42" s="223"/>
      <c r="G42" s="224"/>
      <c r="H42" s="225"/>
      <c r="I42" s="306" t="str">
        <f t="shared" si="0"/>
        <v/>
      </c>
      <c r="J42" s="306" t="str">
        <f t="shared" si="1"/>
        <v/>
      </c>
      <c r="K42" s="306" t="str">
        <f t="shared" si="2"/>
        <v/>
      </c>
      <c r="L42" s="226"/>
      <c r="M42" s="227"/>
      <c r="N42" s="227"/>
      <c r="O42" s="19">
        <f t="shared" si="3"/>
        <v>0</v>
      </c>
      <c r="P42" s="14">
        <f t="shared" si="4"/>
        <v>0</v>
      </c>
      <c r="Q42" s="15">
        <f t="shared" si="22"/>
        <v>0</v>
      </c>
      <c r="R42" s="15">
        <f t="shared" si="23"/>
        <v>0</v>
      </c>
      <c r="S42" s="15">
        <f t="shared" si="24"/>
        <v>0</v>
      </c>
      <c r="T42" s="15">
        <f t="shared" si="5"/>
        <v>0</v>
      </c>
      <c r="U42" s="142">
        <f t="shared" si="25"/>
        <v>0</v>
      </c>
      <c r="V42" s="15">
        <f t="shared" si="6"/>
        <v>0</v>
      </c>
      <c r="W42" s="142">
        <f t="shared" si="7"/>
        <v>0</v>
      </c>
      <c r="X42" s="142">
        <f t="shared" si="26"/>
        <v>0</v>
      </c>
      <c r="Y42" s="15">
        <f t="shared" si="27"/>
        <v>0</v>
      </c>
      <c r="Z42" s="16">
        <f t="shared" si="28"/>
        <v>0</v>
      </c>
      <c r="AA42" s="17">
        <f t="shared" si="29"/>
        <v>0</v>
      </c>
      <c r="AD42" s="159">
        <f t="shared" si="8"/>
        <v>0</v>
      </c>
      <c r="AE42" s="159">
        <f t="shared" si="9"/>
        <v>0</v>
      </c>
      <c r="AG42" s="157">
        <f t="shared" si="30"/>
        <v>0</v>
      </c>
      <c r="AI42" s="159">
        <f t="shared" si="10"/>
        <v>0</v>
      </c>
      <c r="AJ42" s="159">
        <f t="shared" si="11"/>
        <v>0</v>
      </c>
      <c r="AK42" s="231">
        <f t="shared" si="31"/>
        <v>0</v>
      </c>
      <c r="AL42" s="231">
        <f t="shared" si="32"/>
        <v>0</v>
      </c>
      <c r="AM42" s="231">
        <f t="shared" si="33"/>
        <v>0</v>
      </c>
      <c r="AN42" s="194">
        <f t="shared" si="34"/>
        <v>0</v>
      </c>
      <c r="AO42" s="405">
        <f t="shared" si="35"/>
        <v>0</v>
      </c>
      <c r="AP42" s="406">
        <f t="shared" si="36"/>
        <v>0</v>
      </c>
      <c r="AQ42" s="407"/>
      <c r="AR42" s="411">
        <f t="shared" si="37"/>
        <v>0</v>
      </c>
      <c r="AS42" s="408">
        <f t="shared" si="38"/>
        <v>0</v>
      </c>
      <c r="AT42" s="409"/>
      <c r="AU42" s="414">
        <f t="shared" si="39"/>
        <v>0</v>
      </c>
      <c r="AV42" s="406">
        <f t="shared" si="40"/>
        <v>0</v>
      </c>
      <c r="AW42" s="411"/>
      <c r="AX42" s="411">
        <f t="shared" si="41"/>
        <v>0</v>
      </c>
      <c r="AY42" s="412">
        <f t="shared" si="42"/>
        <v>0</v>
      </c>
      <c r="AZ42" s="413"/>
      <c r="BA42" s="411">
        <f t="shared" si="43"/>
        <v>0</v>
      </c>
      <c r="BB42" s="406">
        <f t="shared" si="44"/>
        <v>0</v>
      </c>
      <c r="BC42" s="303" t="str">
        <f t="shared" si="45"/>
        <v xml:space="preserve"> </v>
      </c>
      <c r="BD42" s="210">
        <f t="shared" si="54"/>
        <v>0</v>
      </c>
      <c r="BE42" s="200">
        <f t="shared" si="12"/>
        <v>0</v>
      </c>
      <c r="BF42" s="200">
        <f t="shared" si="13"/>
        <v>0</v>
      </c>
      <c r="BG42" s="200">
        <f t="shared" si="14"/>
        <v>0</v>
      </c>
      <c r="BH42" s="211">
        <f t="shared" si="15"/>
        <v>0</v>
      </c>
      <c r="BI42" s="210" t="str">
        <f t="shared" si="16"/>
        <v xml:space="preserve"> </v>
      </c>
      <c r="BJ42" s="200" t="str">
        <f t="shared" si="17"/>
        <v xml:space="preserve"> </v>
      </c>
      <c r="BK42" s="200" t="str">
        <f t="shared" si="18"/>
        <v xml:space="preserve"> </v>
      </c>
      <c r="BL42" s="200"/>
      <c r="BM42" s="213">
        <f t="shared" si="46"/>
        <v>0</v>
      </c>
      <c r="BO42" s="195" t="str">
        <f t="shared" si="19"/>
        <v/>
      </c>
      <c r="BP42" s="195" t="str">
        <f t="shared" si="20"/>
        <v/>
      </c>
      <c r="BQ42" s="195" t="str">
        <f t="shared" si="21"/>
        <v/>
      </c>
      <c r="BR42" s="215">
        <f t="shared" si="47"/>
        <v>0</v>
      </c>
      <c r="BS42" s="195" t="str">
        <f t="shared" si="48"/>
        <v/>
      </c>
      <c r="BU42" s="301" t="str">
        <f t="shared" si="49"/>
        <v xml:space="preserve"> </v>
      </c>
      <c r="BV42" s="301" t="str">
        <f t="shared" si="49"/>
        <v xml:space="preserve"> </v>
      </c>
      <c r="BW42" s="301" t="str">
        <f t="shared" si="49"/>
        <v xml:space="preserve"> </v>
      </c>
      <c r="BX42" s="242">
        <f t="shared" si="50"/>
        <v>0</v>
      </c>
      <c r="BY42" s="301" t="b">
        <f t="shared" si="51"/>
        <v>0</v>
      </c>
      <c r="BZ42" s="301" t="b">
        <f t="shared" si="52"/>
        <v>0</v>
      </c>
      <c r="CA42" s="301" t="b">
        <f t="shared" si="53"/>
        <v>0</v>
      </c>
    </row>
    <row r="43" spans="1:79">
      <c r="A43" s="35" t="s">
        <v>134</v>
      </c>
      <c r="B43" s="39"/>
      <c r="C43" s="150"/>
      <c r="D43" s="218"/>
      <c r="E43" s="218"/>
      <c r="F43" s="219"/>
      <c r="G43" s="219"/>
      <c r="H43" s="220"/>
      <c r="I43" s="305" t="str">
        <f t="shared" si="0"/>
        <v/>
      </c>
      <c r="J43" s="305" t="str">
        <f t="shared" si="1"/>
        <v/>
      </c>
      <c r="K43" s="305" t="str">
        <f t="shared" si="2"/>
        <v/>
      </c>
      <c r="L43" s="221"/>
      <c r="M43" s="222"/>
      <c r="N43" s="222"/>
      <c r="O43" s="19">
        <f t="shared" si="3"/>
        <v>0</v>
      </c>
      <c r="P43" s="14">
        <f t="shared" si="4"/>
        <v>0</v>
      </c>
      <c r="Q43" s="15">
        <f t="shared" si="22"/>
        <v>0</v>
      </c>
      <c r="R43" s="15">
        <f t="shared" si="23"/>
        <v>0</v>
      </c>
      <c r="S43" s="15">
        <f t="shared" si="24"/>
        <v>0</v>
      </c>
      <c r="T43" s="15">
        <f t="shared" si="5"/>
        <v>0</v>
      </c>
      <c r="U43" s="142">
        <f t="shared" si="25"/>
        <v>0</v>
      </c>
      <c r="V43" s="15">
        <f t="shared" si="6"/>
        <v>0</v>
      </c>
      <c r="W43" s="142">
        <f t="shared" si="7"/>
        <v>0</v>
      </c>
      <c r="X43" s="142">
        <f t="shared" si="26"/>
        <v>0</v>
      </c>
      <c r="Y43" s="15">
        <f t="shared" si="27"/>
        <v>0</v>
      </c>
      <c r="Z43" s="16">
        <f t="shared" si="28"/>
        <v>0</v>
      </c>
      <c r="AA43" s="17">
        <f t="shared" si="29"/>
        <v>0</v>
      </c>
      <c r="AD43" s="159">
        <f t="shared" si="8"/>
        <v>0</v>
      </c>
      <c r="AE43" s="159">
        <f t="shared" si="9"/>
        <v>0</v>
      </c>
      <c r="AG43" s="157">
        <f t="shared" si="30"/>
        <v>0</v>
      </c>
      <c r="AI43" s="159">
        <f t="shared" si="10"/>
        <v>0</v>
      </c>
      <c r="AJ43" s="159">
        <f t="shared" si="11"/>
        <v>0</v>
      </c>
      <c r="AK43" s="231">
        <f t="shared" si="31"/>
        <v>0</v>
      </c>
      <c r="AL43" s="231">
        <f t="shared" si="32"/>
        <v>0</v>
      </c>
      <c r="AM43" s="231">
        <f t="shared" si="33"/>
        <v>0</v>
      </c>
      <c r="AN43" s="194">
        <f t="shared" si="34"/>
        <v>0</v>
      </c>
      <c r="AO43" s="405">
        <f t="shared" si="35"/>
        <v>0</v>
      </c>
      <c r="AP43" s="406">
        <f t="shared" si="36"/>
        <v>0</v>
      </c>
      <c r="AQ43" s="407"/>
      <c r="AR43" s="411">
        <f t="shared" si="37"/>
        <v>0</v>
      </c>
      <c r="AS43" s="408">
        <f t="shared" si="38"/>
        <v>0</v>
      </c>
      <c r="AT43" s="409"/>
      <c r="AU43" s="414">
        <f t="shared" si="39"/>
        <v>0</v>
      </c>
      <c r="AV43" s="406">
        <f t="shared" si="40"/>
        <v>0</v>
      </c>
      <c r="AW43" s="411"/>
      <c r="AX43" s="411">
        <f t="shared" si="41"/>
        <v>0</v>
      </c>
      <c r="AY43" s="412">
        <f t="shared" si="42"/>
        <v>0</v>
      </c>
      <c r="AZ43" s="413"/>
      <c r="BA43" s="411">
        <f t="shared" si="43"/>
        <v>0</v>
      </c>
      <c r="BB43" s="406">
        <f t="shared" si="44"/>
        <v>0</v>
      </c>
      <c r="BC43" s="303" t="str">
        <f t="shared" si="45"/>
        <v xml:space="preserve"> </v>
      </c>
      <c r="BD43" s="210">
        <f t="shared" si="54"/>
        <v>0</v>
      </c>
      <c r="BE43" s="200">
        <f t="shared" si="12"/>
        <v>0</v>
      </c>
      <c r="BF43" s="200">
        <f t="shared" si="13"/>
        <v>0</v>
      </c>
      <c r="BG43" s="200">
        <f t="shared" si="14"/>
        <v>0</v>
      </c>
      <c r="BH43" s="211">
        <f t="shared" si="15"/>
        <v>0</v>
      </c>
      <c r="BI43" s="210" t="str">
        <f t="shared" si="16"/>
        <v xml:space="preserve"> </v>
      </c>
      <c r="BJ43" s="200" t="str">
        <f t="shared" si="17"/>
        <v xml:space="preserve"> </v>
      </c>
      <c r="BK43" s="200" t="str">
        <f t="shared" si="18"/>
        <v xml:space="preserve"> </v>
      </c>
      <c r="BL43" s="200"/>
      <c r="BM43" s="213">
        <f t="shared" si="46"/>
        <v>0</v>
      </c>
      <c r="BO43" s="195" t="str">
        <f t="shared" si="19"/>
        <v/>
      </c>
      <c r="BP43" s="195" t="str">
        <f t="shared" si="20"/>
        <v/>
      </c>
      <c r="BQ43" s="195" t="str">
        <f t="shared" si="21"/>
        <v/>
      </c>
      <c r="BR43" s="215">
        <f t="shared" si="47"/>
        <v>0</v>
      </c>
      <c r="BS43" s="195" t="str">
        <f t="shared" si="48"/>
        <v/>
      </c>
      <c r="BU43" s="301" t="str">
        <f t="shared" si="49"/>
        <v xml:space="preserve"> </v>
      </c>
      <c r="BV43" s="301" t="str">
        <f t="shared" si="49"/>
        <v xml:space="preserve"> </v>
      </c>
      <c r="BW43" s="301" t="str">
        <f t="shared" si="49"/>
        <v xml:space="preserve"> </v>
      </c>
      <c r="BX43" s="242">
        <f t="shared" si="50"/>
        <v>0</v>
      </c>
      <c r="BY43" s="301" t="b">
        <f t="shared" si="51"/>
        <v>0</v>
      </c>
      <c r="BZ43" s="301" t="b">
        <f t="shared" si="52"/>
        <v>0</v>
      </c>
      <c r="CA43" s="301" t="b">
        <f t="shared" si="53"/>
        <v>0</v>
      </c>
    </row>
    <row r="44" spans="1:79">
      <c r="A44" s="299" t="s">
        <v>89</v>
      </c>
      <c r="B44" s="250"/>
      <c r="C44" s="251"/>
      <c r="D44" s="251"/>
      <c r="E44" s="252"/>
      <c r="F44" s="252"/>
      <c r="G44" s="253"/>
      <c r="H44" s="254"/>
      <c r="I44" s="306" t="str">
        <f t="shared" si="0"/>
        <v/>
      </c>
      <c r="J44" s="306" t="str">
        <f t="shared" si="1"/>
        <v/>
      </c>
      <c r="K44" s="306" t="str">
        <f t="shared" si="2"/>
        <v/>
      </c>
      <c r="L44" s="255"/>
      <c r="M44" s="256"/>
      <c r="N44" s="256"/>
      <c r="O44" s="19">
        <f t="shared" si="3"/>
        <v>0</v>
      </c>
      <c r="P44" s="14">
        <f>IF(D44="X",0,O44*0.158)</f>
        <v>0</v>
      </c>
      <c r="Q44" s="15">
        <f t="shared" si="22"/>
        <v>0</v>
      </c>
      <c r="R44" s="15">
        <f t="shared" si="23"/>
        <v>0</v>
      </c>
      <c r="S44" s="15">
        <f t="shared" si="24"/>
        <v>0</v>
      </c>
      <c r="T44" s="15">
        <f t="shared" si="5"/>
        <v>0</v>
      </c>
      <c r="U44" s="142">
        <f t="shared" si="25"/>
        <v>0</v>
      </c>
      <c r="V44" s="15">
        <f t="shared" si="6"/>
        <v>0</v>
      </c>
      <c r="W44" s="142">
        <f t="shared" si="7"/>
        <v>0</v>
      </c>
      <c r="X44" s="142">
        <f t="shared" si="26"/>
        <v>0</v>
      </c>
      <c r="Y44" s="15">
        <f t="shared" si="27"/>
        <v>0</v>
      </c>
      <c r="Z44" s="16">
        <f t="shared" si="28"/>
        <v>0</v>
      </c>
      <c r="AA44" s="17">
        <f t="shared" si="29"/>
        <v>0</v>
      </c>
      <c r="AD44" s="159">
        <f t="shared" si="8"/>
        <v>0</v>
      </c>
      <c r="AE44" s="159">
        <f t="shared" si="9"/>
        <v>0</v>
      </c>
      <c r="AG44" s="157">
        <f t="shared" si="30"/>
        <v>0</v>
      </c>
      <c r="AI44" s="159">
        <f t="shared" si="10"/>
        <v>0</v>
      </c>
      <c r="AJ44" s="159">
        <f t="shared" si="11"/>
        <v>0</v>
      </c>
      <c r="AK44" s="231">
        <f t="shared" si="31"/>
        <v>0</v>
      </c>
      <c r="AL44" s="231">
        <f t="shared" si="32"/>
        <v>0</v>
      </c>
      <c r="AM44" s="231">
        <f t="shared" si="33"/>
        <v>0</v>
      </c>
      <c r="AN44" s="194">
        <f t="shared" si="34"/>
        <v>0</v>
      </c>
      <c r="AO44" s="405">
        <f t="shared" si="35"/>
        <v>0</v>
      </c>
      <c r="AP44" s="406">
        <f t="shared" si="36"/>
        <v>0</v>
      </c>
      <c r="AQ44" s="407"/>
      <c r="AR44" s="411">
        <f t="shared" si="37"/>
        <v>0</v>
      </c>
      <c r="AS44" s="408">
        <f t="shared" si="38"/>
        <v>0</v>
      </c>
      <c r="AT44" s="409"/>
      <c r="AU44" s="414">
        <f t="shared" si="39"/>
        <v>0</v>
      </c>
      <c r="AV44" s="406">
        <f t="shared" si="40"/>
        <v>0</v>
      </c>
      <c r="AW44" s="411"/>
      <c r="AX44" s="411">
        <f t="shared" si="41"/>
        <v>0</v>
      </c>
      <c r="AY44" s="412">
        <f t="shared" si="42"/>
        <v>0</v>
      </c>
      <c r="AZ44" s="413"/>
      <c r="BA44" s="411">
        <f t="shared" si="43"/>
        <v>0</v>
      </c>
      <c r="BB44" s="406">
        <f t="shared" si="44"/>
        <v>0</v>
      </c>
      <c r="BC44" s="303" t="str">
        <f t="shared" si="45"/>
        <v xml:space="preserve"> </v>
      </c>
      <c r="BD44" s="210">
        <f t="shared" si="54"/>
        <v>0</v>
      </c>
      <c r="BE44" s="200">
        <f t="shared" si="12"/>
        <v>0</v>
      </c>
      <c r="BF44" s="200">
        <f t="shared" si="13"/>
        <v>0</v>
      </c>
      <c r="BG44" s="200">
        <f t="shared" si="14"/>
        <v>0</v>
      </c>
      <c r="BH44" s="211">
        <f t="shared" si="15"/>
        <v>0</v>
      </c>
      <c r="BI44" s="210" t="str">
        <f t="shared" si="16"/>
        <v xml:space="preserve"> </v>
      </c>
      <c r="BJ44" s="200" t="str">
        <f t="shared" si="17"/>
        <v xml:space="preserve"> </v>
      </c>
      <c r="BK44" s="200" t="str">
        <f t="shared" si="18"/>
        <v xml:space="preserve"> </v>
      </c>
      <c r="BL44" s="200"/>
      <c r="BM44" s="213">
        <f t="shared" si="46"/>
        <v>0</v>
      </c>
      <c r="BO44" s="195" t="str">
        <f t="shared" si="19"/>
        <v/>
      </c>
      <c r="BP44" s="195" t="str">
        <f t="shared" si="20"/>
        <v/>
      </c>
      <c r="BQ44" s="195" t="str">
        <f t="shared" si="21"/>
        <v/>
      </c>
      <c r="BR44" s="215">
        <f t="shared" si="47"/>
        <v>0</v>
      </c>
      <c r="BS44" s="195" t="str">
        <f t="shared" si="48"/>
        <v/>
      </c>
      <c r="BU44" s="301" t="str">
        <f t="shared" si="49"/>
        <v xml:space="preserve"> </v>
      </c>
      <c r="BV44" s="301" t="str">
        <f t="shared" si="49"/>
        <v xml:space="preserve"> </v>
      </c>
      <c r="BW44" s="301" t="str">
        <f t="shared" si="49"/>
        <v xml:space="preserve"> </v>
      </c>
      <c r="BX44" s="242">
        <f t="shared" si="50"/>
        <v>0</v>
      </c>
      <c r="BY44" s="301" t="b">
        <f t="shared" si="51"/>
        <v>0</v>
      </c>
      <c r="BZ44" s="301" t="b">
        <f t="shared" si="52"/>
        <v>0</v>
      </c>
      <c r="CA44" s="301" t="b">
        <f t="shared" si="53"/>
        <v>0</v>
      </c>
    </row>
    <row r="45" spans="1:79">
      <c r="A45" s="300" t="s">
        <v>89</v>
      </c>
      <c r="B45" s="257"/>
      <c r="C45" s="258"/>
      <c r="D45" s="258"/>
      <c r="E45" s="259"/>
      <c r="F45" s="259"/>
      <c r="G45" s="260"/>
      <c r="H45" s="261"/>
      <c r="I45" s="305" t="str">
        <f t="shared" si="0"/>
        <v/>
      </c>
      <c r="J45" s="305" t="str">
        <f t="shared" si="1"/>
        <v/>
      </c>
      <c r="K45" s="305" t="str">
        <f t="shared" si="2"/>
        <v/>
      </c>
      <c r="L45" s="262"/>
      <c r="M45" s="263"/>
      <c r="N45" s="263"/>
      <c r="O45" s="19">
        <f t="shared" si="3"/>
        <v>0</v>
      </c>
      <c r="P45" s="14">
        <f>IF(D45="X",0,O45*0.158)</f>
        <v>0</v>
      </c>
      <c r="Q45" s="15">
        <f t="shared" si="22"/>
        <v>0</v>
      </c>
      <c r="R45" s="15">
        <f t="shared" si="23"/>
        <v>0</v>
      </c>
      <c r="S45" s="15">
        <f t="shared" si="24"/>
        <v>0</v>
      </c>
      <c r="T45" s="15">
        <f t="shared" si="5"/>
        <v>0</v>
      </c>
      <c r="U45" s="142">
        <f t="shared" si="25"/>
        <v>0</v>
      </c>
      <c r="V45" s="15">
        <f t="shared" si="6"/>
        <v>0</v>
      </c>
      <c r="W45" s="142">
        <f t="shared" si="7"/>
        <v>0</v>
      </c>
      <c r="X45" s="142">
        <f t="shared" si="26"/>
        <v>0</v>
      </c>
      <c r="Y45" s="15">
        <f t="shared" si="27"/>
        <v>0</v>
      </c>
      <c r="Z45" s="16">
        <f t="shared" si="28"/>
        <v>0</v>
      </c>
      <c r="AA45" s="17">
        <f t="shared" si="29"/>
        <v>0</v>
      </c>
      <c r="AD45" s="159">
        <f t="shared" si="8"/>
        <v>0</v>
      </c>
      <c r="AE45" s="159">
        <f t="shared" si="9"/>
        <v>0</v>
      </c>
      <c r="AG45" s="157">
        <f t="shared" si="30"/>
        <v>0</v>
      </c>
      <c r="AI45" s="159">
        <f t="shared" si="10"/>
        <v>0</v>
      </c>
      <c r="AJ45" s="159">
        <f t="shared" si="11"/>
        <v>0</v>
      </c>
      <c r="AK45" s="231">
        <f t="shared" si="31"/>
        <v>0</v>
      </c>
      <c r="AL45" s="231">
        <f t="shared" si="32"/>
        <v>0</v>
      </c>
      <c r="AM45" s="231">
        <f t="shared" si="33"/>
        <v>0</v>
      </c>
      <c r="AN45" s="194">
        <f t="shared" si="34"/>
        <v>0</v>
      </c>
      <c r="AO45" s="405">
        <f t="shared" si="35"/>
        <v>0</v>
      </c>
      <c r="AP45" s="406">
        <f t="shared" si="36"/>
        <v>0</v>
      </c>
      <c r="AQ45" s="407"/>
      <c r="AR45" s="411">
        <f t="shared" si="37"/>
        <v>0</v>
      </c>
      <c r="AS45" s="408">
        <f t="shared" si="38"/>
        <v>0</v>
      </c>
      <c r="AT45" s="409"/>
      <c r="AU45" s="414">
        <f t="shared" si="39"/>
        <v>0</v>
      </c>
      <c r="AV45" s="406">
        <f t="shared" si="40"/>
        <v>0</v>
      </c>
      <c r="AW45" s="411"/>
      <c r="AX45" s="411">
        <f t="shared" si="41"/>
        <v>0</v>
      </c>
      <c r="AY45" s="412">
        <f t="shared" si="42"/>
        <v>0</v>
      </c>
      <c r="AZ45" s="413"/>
      <c r="BA45" s="411">
        <f t="shared" si="43"/>
        <v>0</v>
      </c>
      <c r="BB45" s="406">
        <f t="shared" si="44"/>
        <v>0</v>
      </c>
      <c r="BC45" s="303" t="str">
        <f t="shared" si="45"/>
        <v xml:space="preserve"> </v>
      </c>
      <c r="BD45" s="210">
        <f t="shared" si="54"/>
        <v>0</v>
      </c>
      <c r="BE45" s="200">
        <f t="shared" si="12"/>
        <v>0</v>
      </c>
      <c r="BF45" s="200">
        <f t="shared" si="13"/>
        <v>0</v>
      </c>
      <c r="BG45" s="200">
        <f t="shared" si="14"/>
        <v>0</v>
      </c>
      <c r="BH45" s="211">
        <f t="shared" si="15"/>
        <v>0</v>
      </c>
      <c r="BI45" s="210" t="str">
        <f t="shared" si="16"/>
        <v xml:space="preserve"> </v>
      </c>
      <c r="BJ45" s="200" t="str">
        <f t="shared" si="17"/>
        <v xml:space="preserve"> </v>
      </c>
      <c r="BK45" s="200" t="str">
        <f t="shared" si="18"/>
        <v xml:space="preserve"> </v>
      </c>
      <c r="BL45" s="200"/>
      <c r="BM45" s="213">
        <f t="shared" si="46"/>
        <v>0</v>
      </c>
      <c r="BO45" s="195" t="str">
        <f t="shared" si="19"/>
        <v/>
      </c>
      <c r="BP45" s="195" t="str">
        <f t="shared" si="20"/>
        <v/>
      </c>
      <c r="BQ45" s="195" t="str">
        <f t="shared" si="21"/>
        <v/>
      </c>
      <c r="BR45" s="215">
        <f t="shared" si="47"/>
        <v>0</v>
      </c>
      <c r="BS45" s="195" t="str">
        <f t="shared" si="48"/>
        <v/>
      </c>
      <c r="BU45" s="301" t="str">
        <f t="shared" si="49"/>
        <v xml:space="preserve"> </v>
      </c>
      <c r="BV45" s="301" t="str">
        <f t="shared" si="49"/>
        <v xml:space="preserve"> </v>
      </c>
      <c r="BW45" s="301" t="str">
        <f t="shared" si="49"/>
        <v xml:space="preserve"> </v>
      </c>
      <c r="BX45" s="242">
        <f t="shared" si="50"/>
        <v>0</v>
      </c>
      <c r="BY45" s="301" t="b">
        <f t="shared" si="51"/>
        <v>0</v>
      </c>
      <c r="BZ45" s="301" t="b">
        <f t="shared" si="52"/>
        <v>0</v>
      </c>
      <c r="CA45" s="301" t="b">
        <f t="shared" si="53"/>
        <v>0</v>
      </c>
    </row>
    <row r="46" spans="1:79">
      <c r="A46" s="299" t="s">
        <v>89</v>
      </c>
      <c r="B46" s="250"/>
      <c r="C46" s="251"/>
      <c r="D46" s="251"/>
      <c r="E46" s="252"/>
      <c r="F46" s="252"/>
      <c r="G46" s="253"/>
      <c r="H46" s="254"/>
      <c r="I46" s="306" t="str">
        <f t="shared" si="0"/>
        <v/>
      </c>
      <c r="J46" s="306" t="str">
        <f t="shared" si="1"/>
        <v/>
      </c>
      <c r="K46" s="306" t="str">
        <f t="shared" si="2"/>
        <v/>
      </c>
      <c r="L46" s="255"/>
      <c r="M46" s="256"/>
      <c r="N46" s="256"/>
      <c r="O46" s="19">
        <f t="shared" si="3"/>
        <v>0</v>
      </c>
      <c r="P46" s="14">
        <f>IF(D46="X",0,O46*0.158)</f>
        <v>0</v>
      </c>
      <c r="Q46" s="15">
        <f t="shared" si="22"/>
        <v>0</v>
      </c>
      <c r="R46" s="15">
        <f t="shared" si="23"/>
        <v>0</v>
      </c>
      <c r="S46" s="15">
        <f t="shared" si="24"/>
        <v>0</v>
      </c>
      <c r="T46" s="15">
        <f t="shared" si="5"/>
        <v>0</v>
      </c>
      <c r="U46" s="142">
        <f t="shared" si="25"/>
        <v>0</v>
      </c>
      <c r="V46" s="15">
        <f t="shared" si="6"/>
        <v>0</v>
      </c>
      <c r="W46" s="142">
        <f t="shared" si="7"/>
        <v>0</v>
      </c>
      <c r="X46" s="142">
        <f t="shared" si="26"/>
        <v>0</v>
      </c>
      <c r="Y46" s="15">
        <f t="shared" si="27"/>
        <v>0</v>
      </c>
      <c r="Z46" s="16">
        <f t="shared" si="28"/>
        <v>0</v>
      </c>
      <c r="AA46" s="17">
        <f t="shared" si="29"/>
        <v>0</v>
      </c>
      <c r="AD46" s="159">
        <f t="shared" si="8"/>
        <v>0</v>
      </c>
      <c r="AE46" s="159">
        <f t="shared" si="9"/>
        <v>0</v>
      </c>
      <c r="AG46" s="157">
        <f t="shared" si="30"/>
        <v>0</v>
      </c>
      <c r="AI46" s="159">
        <f t="shared" si="10"/>
        <v>0</v>
      </c>
      <c r="AJ46" s="159">
        <f t="shared" si="11"/>
        <v>0</v>
      </c>
      <c r="AK46" s="231">
        <f t="shared" si="31"/>
        <v>0</v>
      </c>
      <c r="AL46" s="231">
        <f t="shared" si="32"/>
        <v>0</v>
      </c>
      <c r="AM46" s="231">
        <f t="shared" si="33"/>
        <v>0</v>
      </c>
      <c r="AN46" s="194">
        <f t="shared" si="34"/>
        <v>0</v>
      </c>
      <c r="AO46" s="405">
        <f t="shared" si="35"/>
        <v>0</v>
      </c>
      <c r="AP46" s="406">
        <f t="shared" si="36"/>
        <v>0</v>
      </c>
      <c r="AQ46" s="407"/>
      <c r="AR46" s="411">
        <f t="shared" si="37"/>
        <v>0</v>
      </c>
      <c r="AS46" s="408">
        <f t="shared" si="38"/>
        <v>0</v>
      </c>
      <c r="AT46" s="409"/>
      <c r="AU46" s="414">
        <f t="shared" si="39"/>
        <v>0</v>
      </c>
      <c r="AV46" s="406">
        <f t="shared" si="40"/>
        <v>0</v>
      </c>
      <c r="AW46" s="411"/>
      <c r="AX46" s="411">
        <f t="shared" si="41"/>
        <v>0</v>
      </c>
      <c r="AY46" s="412">
        <f t="shared" si="42"/>
        <v>0</v>
      </c>
      <c r="AZ46" s="413"/>
      <c r="BA46" s="411">
        <f t="shared" si="43"/>
        <v>0</v>
      </c>
      <c r="BB46" s="406">
        <f t="shared" si="44"/>
        <v>0</v>
      </c>
      <c r="BC46" s="303" t="str">
        <f t="shared" si="45"/>
        <v xml:space="preserve"> </v>
      </c>
      <c r="BD46" s="210">
        <f t="shared" si="54"/>
        <v>0</v>
      </c>
      <c r="BE46" s="200">
        <f t="shared" si="12"/>
        <v>0</v>
      </c>
      <c r="BF46" s="200">
        <f t="shared" si="13"/>
        <v>0</v>
      </c>
      <c r="BG46" s="200">
        <f t="shared" si="14"/>
        <v>0</v>
      </c>
      <c r="BH46" s="211">
        <f t="shared" si="15"/>
        <v>0</v>
      </c>
      <c r="BI46" s="210" t="str">
        <f t="shared" si="16"/>
        <v xml:space="preserve"> </v>
      </c>
      <c r="BJ46" s="200" t="str">
        <f t="shared" si="17"/>
        <v xml:space="preserve"> </v>
      </c>
      <c r="BK46" s="200" t="str">
        <f t="shared" si="18"/>
        <v xml:space="preserve"> </v>
      </c>
      <c r="BL46" s="200"/>
      <c r="BM46" s="213">
        <f t="shared" si="46"/>
        <v>0</v>
      </c>
      <c r="BO46" s="195" t="str">
        <f t="shared" si="19"/>
        <v/>
      </c>
      <c r="BP46" s="195" t="str">
        <f t="shared" si="20"/>
        <v/>
      </c>
      <c r="BQ46" s="195" t="str">
        <f t="shared" si="21"/>
        <v/>
      </c>
      <c r="BR46" s="215">
        <f t="shared" si="47"/>
        <v>0</v>
      </c>
      <c r="BS46" s="195" t="str">
        <f t="shared" si="48"/>
        <v/>
      </c>
      <c r="BU46" s="301" t="str">
        <f t="shared" si="49"/>
        <v xml:space="preserve"> </v>
      </c>
      <c r="BV46" s="301" t="str">
        <f t="shared" si="49"/>
        <v xml:space="preserve"> </v>
      </c>
      <c r="BW46" s="301" t="str">
        <f t="shared" si="49"/>
        <v xml:space="preserve"> </v>
      </c>
      <c r="BX46" s="242">
        <f t="shared" si="50"/>
        <v>0</v>
      </c>
      <c r="BY46" s="301" t="b">
        <f t="shared" si="51"/>
        <v>0</v>
      </c>
      <c r="BZ46" s="301" t="b">
        <f t="shared" si="52"/>
        <v>0</v>
      </c>
      <c r="CA46" s="301" t="b">
        <f t="shared" si="53"/>
        <v>0</v>
      </c>
    </row>
    <row r="47" spans="1:79">
      <c r="A47" s="300" t="s">
        <v>89</v>
      </c>
      <c r="B47" s="257"/>
      <c r="C47" s="258"/>
      <c r="D47" s="258"/>
      <c r="E47" s="259"/>
      <c r="F47" s="259"/>
      <c r="G47" s="260"/>
      <c r="H47" s="261"/>
      <c r="I47" s="305" t="str">
        <f t="shared" si="0"/>
        <v/>
      </c>
      <c r="J47" s="305" t="str">
        <f t="shared" si="1"/>
        <v/>
      </c>
      <c r="K47" s="305" t="str">
        <f t="shared" si="2"/>
        <v/>
      </c>
      <c r="L47" s="262"/>
      <c r="M47" s="263"/>
      <c r="N47" s="263"/>
      <c r="O47" s="19">
        <f t="shared" si="3"/>
        <v>0</v>
      </c>
      <c r="P47" s="14">
        <f>IF(D47="X",0,O47*0.158)</f>
        <v>0</v>
      </c>
      <c r="Q47" s="15">
        <f t="shared" si="22"/>
        <v>0</v>
      </c>
      <c r="R47" s="15">
        <f t="shared" si="23"/>
        <v>0</v>
      </c>
      <c r="S47" s="15">
        <f t="shared" si="24"/>
        <v>0</v>
      </c>
      <c r="T47" s="15">
        <f t="shared" si="5"/>
        <v>0</v>
      </c>
      <c r="U47" s="142">
        <f t="shared" si="25"/>
        <v>0</v>
      </c>
      <c r="V47" s="15">
        <f t="shared" si="6"/>
        <v>0</v>
      </c>
      <c r="W47" s="142">
        <f t="shared" si="7"/>
        <v>0</v>
      </c>
      <c r="X47" s="142">
        <f t="shared" si="26"/>
        <v>0</v>
      </c>
      <c r="Y47" s="15">
        <f t="shared" si="27"/>
        <v>0</v>
      </c>
      <c r="Z47" s="16">
        <f t="shared" si="28"/>
        <v>0</v>
      </c>
      <c r="AA47" s="17">
        <f t="shared" si="29"/>
        <v>0</v>
      </c>
      <c r="AD47" s="159">
        <f t="shared" si="8"/>
        <v>0</v>
      </c>
      <c r="AE47" s="159">
        <f t="shared" si="9"/>
        <v>0</v>
      </c>
      <c r="AG47" s="157">
        <f t="shared" si="30"/>
        <v>0</v>
      </c>
      <c r="AI47" s="159">
        <f t="shared" si="10"/>
        <v>0</v>
      </c>
      <c r="AJ47" s="159">
        <f t="shared" si="11"/>
        <v>0</v>
      </c>
      <c r="AK47" s="231">
        <f t="shared" si="31"/>
        <v>0</v>
      </c>
      <c r="AL47" s="231">
        <f t="shared" si="32"/>
        <v>0</v>
      </c>
      <c r="AM47" s="231">
        <f t="shared" si="33"/>
        <v>0</v>
      </c>
      <c r="AN47" s="194">
        <f t="shared" si="34"/>
        <v>0</v>
      </c>
      <c r="AO47" s="405">
        <f t="shared" si="35"/>
        <v>0</v>
      </c>
      <c r="AP47" s="406">
        <f t="shared" si="36"/>
        <v>0</v>
      </c>
      <c r="AQ47" s="407"/>
      <c r="AR47" s="411">
        <f t="shared" si="37"/>
        <v>0</v>
      </c>
      <c r="AS47" s="408">
        <f t="shared" si="38"/>
        <v>0</v>
      </c>
      <c r="AT47" s="409"/>
      <c r="AU47" s="414">
        <f t="shared" si="39"/>
        <v>0</v>
      </c>
      <c r="AV47" s="406">
        <f t="shared" si="40"/>
        <v>0</v>
      </c>
      <c r="AW47" s="411"/>
      <c r="AX47" s="411">
        <f t="shared" si="41"/>
        <v>0</v>
      </c>
      <c r="AY47" s="412">
        <f t="shared" si="42"/>
        <v>0</v>
      </c>
      <c r="AZ47" s="413"/>
      <c r="BA47" s="411">
        <f t="shared" si="43"/>
        <v>0</v>
      </c>
      <c r="BB47" s="406">
        <f t="shared" si="44"/>
        <v>0</v>
      </c>
      <c r="BC47" s="303" t="str">
        <f t="shared" si="45"/>
        <v xml:space="preserve"> </v>
      </c>
      <c r="BD47" s="210">
        <f t="shared" si="54"/>
        <v>0</v>
      </c>
      <c r="BE47" s="200">
        <f t="shared" si="12"/>
        <v>0</v>
      </c>
      <c r="BF47" s="200">
        <f t="shared" si="13"/>
        <v>0</v>
      </c>
      <c r="BG47" s="200">
        <f t="shared" si="14"/>
        <v>0</v>
      </c>
      <c r="BH47" s="211">
        <f t="shared" si="15"/>
        <v>0</v>
      </c>
      <c r="BI47" s="210" t="str">
        <f t="shared" si="16"/>
        <v xml:space="preserve"> </v>
      </c>
      <c r="BJ47" s="200" t="str">
        <f t="shared" si="17"/>
        <v xml:space="preserve"> </v>
      </c>
      <c r="BK47" s="200" t="str">
        <f t="shared" si="18"/>
        <v xml:space="preserve"> </v>
      </c>
      <c r="BL47" s="200"/>
      <c r="BM47" s="213">
        <f t="shared" si="46"/>
        <v>0</v>
      </c>
      <c r="BO47" s="195" t="str">
        <f t="shared" si="19"/>
        <v/>
      </c>
      <c r="BP47" s="195" t="str">
        <f t="shared" si="20"/>
        <v/>
      </c>
      <c r="BQ47" s="195" t="str">
        <f t="shared" si="21"/>
        <v/>
      </c>
      <c r="BR47" s="215">
        <f t="shared" si="47"/>
        <v>0</v>
      </c>
      <c r="BS47" s="195" t="str">
        <f t="shared" si="48"/>
        <v/>
      </c>
      <c r="BU47" s="301" t="str">
        <f t="shared" si="49"/>
        <v xml:space="preserve"> </v>
      </c>
      <c r="BV47" s="301" t="str">
        <f t="shared" si="49"/>
        <v xml:space="preserve"> </v>
      </c>
      <c r="BW47" s="301" t="str">
        <f t="shared" si="49"/>
        <v xml:space="preserve"> </v>
      </c>
      <c r="BX47" s="242">
        <f t="shared" si="50"/>
        <v>0</v>
      </c>
      <c r="BY47" s="301" t="b">
        <f t="shared" si="51"/>
        <v>0</v>
      </c>
      <c r="BZ47" s="301" t="b">
        <f t="shared" si="52"/>
        <v>0</v>
      </c>
      <c r="CA47" s="301" t="b">
        <f t="shared" si="53"/>
        <v>0</v>
      </c>
    </row>
    <row r="48" spans="1:79" ht="13.5" thickBot="1">
      <c r="A48" s="299" t="s">
        <v>89</v>
      </c>
      <c r="B48" s="250"/>
      <c r="C48" s="251"/>
      <c r="D48" s="251"/>
      <c r="E48" s="252"/>
      <c r="F48" s="252"/>
      <c r="G48" s="253"/>
      <c r="H48" s="254"/>
      <c r="I48" s="306" t="str">
        <f t="shared" si="0"/>
        <v/>
      </c>
      <c r="J48" s="306" t="str">
        <f t="shared" si="1"/>
        <v/>
      </c>
      <c r="K48" s="306" t="str">
        <f t="shared" si="2"/>
        <v/>
      </c>
      <c r="L48" s="255"/>
      <c r="M48" s="256"/>
      <c r="N48" s="256"/>
      <c r="O48" s="19">
        <f t="shared" si="3"/>
        <v>0</v>
      </c>
      <c r="P48" s="14">
        <f>IF(D48="X",0,O48*0.158)</f>
        <v>0</v>
      </c>
      <c r="Q48" s="15">
        <f t="shared" si="22"/>
        <v>0</v>
      </c>
      <c r="R48" s="15">
        <f t="shared" si="23"/>
        <v>0</v>
      </c>
      <c r="S48" s="15">
        <f t="shared" si="24"/>
        <v>0</v>
      </c>
      <c r="T48" s="15">
        <f t="shared" si="5"/>
        <v>0</v>
      </c>
      <c r="U48" s="142">
        <f t="shared" si="25"/>
        <v>0</v>
      </c>
      <c r="V48" s="15">
        <f t="shared" si="6"/>
        <v>0</v>
      </c>
      <c r="W48" s="142">
        <f t="shared" si="7"/>
        <v>0</v>
      </c>
      <c r="X48" s="142">
        <f t="shared" si="26"/>
        <v>0</v>
      </c>
      <c r="Y48" s="15">
        <f t="shared" si="27"/>
        <v>0</v>
      </c>
      <c r="Z48" s="16">
        <f t="shared" si="28"/>
        <v>0</v>
      </c>
      <c r="AA48" s="17">
        <f t="shared" si="29"/>
        <v>0</v>
      </c>
      <c r="AD48" s="170">
        <f t="shared" si="8"/>
        <v>0</v>
      </c>
      <c r="AE48" s="170">
        <f t="shared" si="9"/>
        <v>0</v>
      </c>
      <c r="AG48" s="173">
        <f t="shared" si="30"/>
        <v>0</v>
      </c>
      <c r="AI48" s="170">
        <f t="shared" si="10"/>
        <v>0</v>
      </c>
      <c r="AJ48" s="170">
        <f t="shared" si="11"/>
        <v>0</v>
      </c>
      <c r="AK48" s="231">
        <f t="shared" si="31"/>
        <v>0</v>
      </c>
      <c r="AL48" s="231">
        <f t="shared" si="32"/>
        <v>0</v>
      </c>
      <c r="AM48" s="231">
        <f t="shared" si="33"/>
        <v>0</v>
      </c>
      <c r="AN48" s="194">
        <f t="shared" si="34"/>
        <v>0</v>
      </c>
      <c r="AO48" s="405">
        <f t="shared" si="35"/>
        <v>0</v>
      </c>
      <c r="AP48" s="406">
        <f t="shared" si="36"/>
        <v>0</v>
      </c>
      <c r="AQ48" s="407"/>
      <c r="AR48" s="411">
        <f t="shared" si="37"/>
        <v>0</v>
      </c>
      <c r="AS48" s="408">
        <f t="shared" si="38"/>
        <v>0</v>
      </c>
      <c r="AT48" s="409"/>
      <c r="AU48" s="415">
        <f t="shared" si="39"/>
        <v>0</v>
      </c>
      <c r="AV48" s="406">
        <f t="shared" si="40"/>
        <v>0</v>
      </c>
      <c r="AW48" s="411"/>
      <c r="AX48" s="411">
        <f t="shared" si="41"/>
        <v>0</v>
      </c>
      <c r="AY48" s="412">
        <f t="shared" si="42"/>
        <v>0</v>
      </c>
      <c r="AZ48" s="413"/>
      <c r="BA48" s="411">
        <f t="shared" si="43"/>
        <v>0</v>
      </c>
      <c r="BB48" s="406">
        <f t="shared" si="44"/>
        <v>0</v>
      </c>
      <c r="BC48" s="303" t="str">
        <f t="shared" si="45"/>
        <v xml:space="preserve"> </v>
      </c>
      <c r="BD48" s="196">
        <f t="shared" si="54"/>
        <v>0</v>
      </c>
      <c r="BE48" s="197">
        <f t="shared" si="12"/>
        <v>0</v>
      </c>
      <c r="BF48" s="197">
        <f t="shared" si="13"/>
        <v>0</v>
      </c>
      <c r="BG48" s="197">
        <f t="shared" si="14"/>
        <v>0</v>
      </c>
      <c r="BH48" s="198">
        <f t="shared" si="15"/>
        <v>0</v>
      </c>
      <c r="BI48" s="196" t="str">
        <f t="shared" si="16"/>
        <v xml:space="preserve"> </v>
      </c>
      <c r="BJ48" s="197" t="str">
        <f t="shared" si="17"/>
        <v xml:space="preserve"> </v>
      </c>
      <c r="BK48" s="197" t="str">
        <f t="shared" si="18"/>
        <v xml:space="preserve"> </v>
      </c>
      <c r="BL48" s="197"/>
      <c r="BM48" s="199">
        <f t="shared" si="46"/>
        <v>0</v>
      </c>
      <c r="BO48" s="195" t="str">
        <f t="shared" si="19"/>
        <v/>
      </c>
      <c r="BP48" s="195" t="str">
        <f t="shared" si="20"/>
        <v/>
      </c>
      <c r="BQ48" s="195" t="str">
        <f t="shared" si="21"/>
        <v/>
      </c>
      <c r="BR48" s="215">
        <f t="shared" si="47"/>
        <v>0</v>
      </c>
      <c r="BS48" s="195" t="str">
        <f t="shared" si="48"/>
        <v/>
      </c>
      <c r="BU48" s="301" t="str">
        <f t="shared" si="49"/>
        <v xml:space="preserve"> </v>
      </c>
      <c r="BV48" s="301" t="str">
        <f t="shared" si="49"/>
        <v xml:space="preserve"> </v>
      </c>
      <c r="BW48" s="301" t="str">
        <f t="shared" si="49"/>
        <v xml:space="preserve"> </v>
      </c>
      <c r="BX48" s="242">
        <f t="shared" si="50"/>
        <v>0</v>
      </c>
      <c r="BY48" s="301" t="b">
        <f t="shared" si="51"/>
        <v>0</v>
      </c>
      <c r="BZ48" s="301" t="b">
        <f t="shared" si="52"/>
        <v>0</v>
      </c>
      <c r="CA48" s="301" t="b">
        <f t="shared" si="53"/>
        <v>0</v>
      </c>
    </row>
    <row r="49" spans="1:57">
      <c r="A49" s="20"/>
      <c r="B49" s="37"/>
      <c r="C49" s="167"/>
      <c r="D49" s="37"/>
      <c r="E49" s="37"/>
      <c r="F49" s="37"/>
      <c r="G49" s="21"/>
      <c r="H49" s="22"/>
      <c r="I49" s="22"/>
      <c r="J49" s="22"/>
      <c r="K49" s="22"/>
      <c r="P49" s="21"/>
      <c r="Q49" s="21"/>
      <c r="R49" s="21"/>
      <c r="S49" s="21"/>
      <c r="T49" s="21"/>
      <c r="U49" s="21"/>
      <c r="V49" s="21"/>
      <c r="W49" s="21"/>
      <c r="X49" s="21"/>
      <c r="Y49" s="21"/>
      <c r="Z49" s="23"/>
      <c r="AA49" s="23"/>
      <c r="AD49" s="21">
        <f>SUM(AD9:AD48)</f>
        <v>0</v>
      </c>
      <c r="AE49" s="21">
        <f>SUM(AE9:AE48)</f>
        <v>0</v>
      </c>
      <c r="AF49" s="21">
        <f>AD49+AE49</f>
        <v>0</v>
      </c>
      <c r="AG49" s="157">
        <f>SUM(AG9:AG48)</f>
        <v>0</v>
      </c>
      <c r="AH49" s="21"/>
      <c r="AI49" s="21">
        <f>SUM(AI9:AI48)</f>
        <v>0</v>
      </c>
      <c r="AJ49" s="21">
        <f>SUM(AJ9:AJ48)</f>
        <v>0</v>
      </c>
      <c r="AK49" s="21">
        <f>AI49+AJ49</f>
        <v>0</v>
      </c>
      <c r="AL49" s="21"/>
      <c r="AM49" s="21"/>
      <c r="AN49" t="s">
        <v>90</v>
      </c>
      <c r="BC49" s="157"/>
      <c r="BD49" s="157"/>
      <c r="BE49" s="157"/>
    </row>
    <row r="50" spans="1:57">
      <c r="A50" s="24" t="s">
        <v>135</v>
      </c>
      <c r="B50" s="25"/>
      <c r="C50" s="168"/>
      <c r="D50" s="25"/>
      <c r="E50" s="25"/>
      <c r="F50" s="25"/>
      <c r="G50" s="25"/>
      <c r="H50" s="25"/>
      <c r="I50" s="25"/>
      <c r="J50" s="25"/>
      <c r="K50" s="25"/>
      <c r="L50" s="307">
        <f>SUM(L9:L48)</f>
        <v>0</v>
      </c>
      <c r="M50" s="308">
        <f>SUM(M9:M48)</f>
        <v>0</v>
      </c>
      <c r="N50" s="308">
        <f>SUM(N9:N48)</f>
        <v>0</v>
      </c>
      <c r="O50" s="26">
        <f>SUM(O9:O48)</f>
        <v>0</v>
      </c>
      <c r="P50" s="247">
        <f>SUM(P9:P49)</f>
        <v>0</v>
      </c>
      <c r="Q50" s="247">
        <f t="shared" ref="Q50:Y50" si="55">SUM(Q9:Q49)</f>
        <v>0</v>
      </c>
      <c r="R50" s="247">
        <f t="shared" si="55"/>
        <v>0</v>
      </c>
      <c r="S50" s="247">
        <f t="shared" si="55"/>
        <v>0</v>
      </c>
      <c r="T50" s="247">
        <f t="shared" si="55"/>
        <v>0</v>
      </c>
      <c r="U50" s="247">
        <f t="shared" si="55"/>
        <v>0</v>
      </c>
      <c r="V50" s="247">
        <f t="shared" si="55"/>
        <v>0</v>
      </c>
      <c r="W50" s="247">
        <f t="shared" si="55"/>
        <v>0</v>
      </c>
      <c r="X50" s="247">
        <f t="shared" si="55"/>
        <v>0</v>
      </c>
      <c r="Y50" s="247">
        <f t="shared" si="55"/>
        <v>0</v>
      </c>
      <c r="Z50" s="188">
        <f>SUM(Z9:Z48)</f>
        <v>0</v>
      </c>
      <c r="AA50" s="30">
        <f>SUM(AA9:AA48)</f>
        <v>0</v>
      </c>
      <c r="AC50">
        <f>(140*12)</f>
        <v>1680</v>
      </c>
      <c r="AD50" s="21"/>
      <c r="AE50" s="21"/>
      <c r="AH50" s="21"/>
      <c r="AI50" s="21"/>
      <c r="AJ50" s="21"/>
      <c r="AK50" s="21"/>
      <c r="AL50" s="21"/>
      <c r="AM50" s="21"/>
      <c r="AO50" s="185"/>
      <c r="AP50" s="185"/>
      <c r="AQ50" s="185"/>
      <c r="AR50" s="185"/>
      <c r="AS50" s="185"/>
      <c r="AT50" s="185"/>
      <c r="AU50" s="185"/>
      <c r="AV50" s="185"/>
      <c r="AW50" s="185"/>
      <c r="AX50" s="185"/>
      <c r="AY50" s="185"/>
      <c r="AZ50" s="185"/>
    </row>
    <row r="51" spans="1:57">
      <c r="A51" s="20"/>
      <c r="B51" s="20"/>
      <c r="D51" s="20"/>
      <c r="E51" s="20"/>
      <c r="F51" s="20"/>
      <c r="O51" s="31"/>
      <c r="Q51" s="12"/>
      <c r="R51" s="12"/>
      <c r="S51" s="12"/>
      <c r="T51" s="12"/>
      <c r="V51" s="12"/>
      <c r="W51" s="12"/>
      <c r="X51" s="12"/>
      <c r="Y51" s="12"/>
      <c r="Z51" s="32"/>
      <c r="AA51" s="32"/>
      <c r="AD51" s="21">
        <f>AD49*1.053</f>
        <v>0</v>
      </c>
      <c r="AE51" s="21">
        <f>AE49+($AG$49*AC50)</f>
        <v>0</v>
      </c>
      <c r="AF51" s="21">
        <f>AD51+AE51</f>
        <v>0</v>
      </c>
      <c r="AH51" s="21"/>
      <c r="AI51" s="21">
        <f>AI49*1.053</f>
        <v>0</v>
      </c>
      <c r="AJ51" s="21">
        <f>AJ49+(($AG$49*AC50)*0.242)</f>
        <v>0</v>
      </c>
      <c r="AK51" s="21">
        <f>AI51+AJ51</f>
        <v>0</v>
      </c>
      <c r="AL51" s="21"/>
      <c r="AM51" s="21"/>
      <c r="AN51" t="s">
        <v>92</v>
      </c>
      <c r="AO51" s="185"/>
      <c r="AP51" s="185"/>
      <c r="AQ51" s="185"/>
      <c r="AR51" s="185"/>
      <c r="AS51" s="185"/>
      <c r="AT51" s="185"/>
      <c r="AU51" s="185"/>
      <c r="AV51" s="185"/>
      <c r="AW51" s="185"/>
      <c r="AX51" s="185"/>
      <c r="AY51" s="185"/>
      <c r="AZ51" s="185"/>
    </row>
    <row r="52" spans="1:57">
      <c r="A52" s="20"/>
      <c r="B52" s="20"/>
      <c r="D52" s="20"/>
      <c r="E52" s="20"/>
      <c r="F52" s="20"/>
      <c r="O52" s="12"/>
      <c r="Q52" s="12"/>
      <c r="R52" s="12"/>
      <c r="S52" s="12"/>
      <c r="T52" s="12"/>
      <c r="V52" s="12"/>
      <c r="W52" s="12"/>
      <c r="X52" s="12"/>
      <c r="Y52" s="12"/>
      <c r="Z52" s="12"/>
      <c r="AA52" s="12"/>
      <c r="AC52">
        <f>(140*12)</f>
        <v>1680</v>
      </c>
      <c r="AD52" s="21"/>
      <c r="AE52" s="21"/>
      <c r="AH52" s="21"/>
      <c r="AI52" s="21"/>
      <c r="AJ52" s="21"/>
      <c r="AK52" s="21"/>
      <c r="AL52" s="21"/>
      <c r="AM52" s="21"/>
      <c r="AO52" s="185"/>
      <c r="AP52" s="185"/>
      <c r="AQ52" s="185"/>
      <c r="AR52" s="185"/>
      <c r="AS52" s="185"/>
      <c r="AT52" s="185"/>
      <c r="AU52" s="185"/>
      <c r="AV52" s="185"/>
      <c r="AW52" s="185"/>
      <c r="AX52" s="185"/>
      <c r="AY52" s="185"/>
      <c r="AZ52" s="185"/>
    </row>
    <row r="53" spans="1:57">
      <c r="AD53" s="21">
        <f>AD51*1.053</f>
        <v>0</v>
      </c>
      <c r="AE53" s="21">
        <f>AE51+($AG$49*AC52)</f>
        <v>0</v>
      </c>
      <c r="AF53" s="21">
        <f>AD53+AE53</f>
        <v>0</v>
      </c>
      <c r="AH53" s="21"/>
      <c r="AI53" s="21">
        <f>AI51*1.053</f>
        <v>0</v>
      </c>
      <c r="AJ53" s="21">
        <f>AJ51+(($AG$49*AC52)*0.242)</f>
        <v>0</v>
      </c>
      <c r="AK53" s="21">
        <f>AI53+AJ53</f>
        <v>0</v>
      </c>
      <c r="AL53" s="21"/>
      <c r="AM53" s="21"/>
      <c r="AN53" t="s">
        <v>94</v>
      </c>
      <c r="AO53" s="185"/>
      <c r="AP53" s="185"/>
      <c r="AQ53" s="185"/>
      <c r="AR53" s="185"/>
      <c r="AS53" s="185"/>
      <c r="AT53" s="185"/>
      <c r="AU53" s="185"/>
      <c r="AV53" s="185"/>
      <c r="AW53" s="185"/>
      <c r="AX53" s="185"/>
      <c r="AY53" s="185"/>
      <c r="AZ53" s="185"/>
    </row>
    <row r="54" spans="1:57" ht="15.75">
      <c r="A54" s="9"/>
      <c r="B54" s="9"/>
      <c r="C54" s="165"/>
      <c r="D54" s="9"/>
      <c r="E54" s="9"/>
      <c r="F54" s="9"/>
      <c r="AC54">
        <f>(140*12)</f>
        <v>1680</v>
      </c>
      <c r="AD54" s="21"/>
      <c r="AE54" s="21"/>
      <c r="AH54" s="21"/>
      <c r="AI54" s="21"/>
      <c r="AJ54" s="21"/>
      <c r="AK54" s="21"/>
      <c r="AL54" s="21"/>
      <c r="AM54" s="21"/>
      <c r="AO54" s="185"/>
      <c r="AP54" s="185"/>
      <c r="AQ54" s="185"/>
      <c r="AR54" s="185"/>
      <c r="AS54" s="185"/>
      <c r="AT54" s="185"/>
      <c r="AU54" s="185"/>
      <c r="AV54" s="185"/>
      <c r="AW54" s="185"/>
      <c r="AX54" s="185"/>
      <c r="AY54" s="185"/>
      <c r="AZ54" s="185"/>
    </row>
    <row r="55" spans="1:57">
      <c r="AD55" s="21">
        <f>AD53*1.053</f>
        <v>0</v>
      </c>
      <c r="AE55" s="21">
        <f>AE53+($AG$49*AC54)</f>
        <v>0</v>
      </c>
      <c r="AF55" s="21">
        <f>AD55+AE55</f>
        <v>0</v>
      </c>
      <c r="AH55" s="21"/>
      <c r="AI55" s="21">
        <f>AI53*1.053</f>
        <v>0</v>
      </c>
      <c r="AJ55" s="21">
        <f>AJ53+(($AG$49*AC54)*0.242)</f>
        <v>0</v>
      </c>
      <c r="AK55" s="21">
        <f>AI55+AJ55</f>
        <v>0</v>
      </c>
      <c r="AL55" s="21"/>
      <c r="AM55" s="21"/>
      <c r="AN55" t="s">
        <v>96</v>
      </c>
      <c r="AO55" s="185"/>
      <c r="AP55" s="185"/>
      <c r="AQ55" s="185"/>
      <c r="AR55" s="185"/>
      <c r="AS55" s="185"/>
      <c r="AT55" s="185"/>
      <c r="AU55" s="185"/>
      <c r="AV55" s="185"/>
      <c r="AW55" s="185"/>
      <c r="AX55" s="185"/>
      <c r="AY55" s="185"/>
      <c r="AZ55" s="185"/>
    </row>
    <row r="56" spans="1:57">
      <c r="AC56">
        <f>(140*12)</f>
        <v>1680</v>
      </c>
      <c r="AD56" s="21"/>
      <c r="AE56" s="21"/>
      <c r="AH56" s="21"/>
      <c r="AI56" s="21"/>
      <c r="AJ56" s="21"/>
      <c r="AK56" s="21"/>
      <c r="AL56" s="21"/>
      <c r="AM56" s="21"/>
      <c r="AO56" s="185"/>
      <c r="AP56" s="185"/>
      <c r="AQ56" s="185"/>
      <c r="AR56" s="185"/>
      <c r="AS56" s="185"/>
      <c r="AT56" s="185"/>
      <c r="AU56" s="185"/>
      <c r="AV56" s="185"/>
      <c r="AW56" s="185"/>
      <c r="AX56" s="185"/>
      <c r="AY56" s="185"/>
      <c r="AZ56" s="185"/>
    </row>
    <row r="57" spans="1:57">
      <c r="AD57" s="21">
        <f>AD55*1.053</f>
        <v>0</v>
      </c>
      <c r="AE57" s="21">
        <f>AE55+($AG$49*AC56)</f>
        <v>0</v>
      </c>
      <c r="AF57" s="21">
        <f>AD57+AE57</f>
        <v>0</v>
      </c>
      <c r="AH57" s="21"/>
      <c r="AI57" s="21">
        <f>AI55*1.053</f>
        <v>0</v>
      </c>
      <c r="AJ57" s="21">
        <f>AJ55+(($AG$49*AC56)*0.242)</f>
        <v>0</v>
      </c>
      <c r="AK57" s="21">
        <f>AI57+AJ57</f>
        <v>0</v>
      </c>
      <c r="AL57" s="21"/>
      <c r="AM57" s="21"/>
      <c r="AN57" t="s">
        <v>98</v>
      </c>
      <c r="AO57" s="185"/>
      <c r="AP57" s="185"/>
      <c r="AQ57" s="185"/>
      <c r="AR57" s="185"/>
      <c r="AS57" s="185"/>
      <c r="AT57" s="185"/>
      <c r="AU57" s="185"/>
      <c r="AV57" s="185"/>
      <c r="AW57" s="185"/>
      <c r="AX57" s="185"/>
      <c r="AY57" s="185"/>
      <c r="AZ57" s="185"/>
    </row>
    <row r="58" spans="1:57">
      <c r="AO58" s="185"/>
      <c r="AP58" s="185"/>
      <c r="AQ58" s="185"/>
      <c r="AR58" s="185"/>
      <c r="AS58" s="185"/>
      <c r="AT58" s="185"/>
      <c r="AU58" s="185"/>
      <c r="AV58" s="185"/>
      <c r="AW58" s="185"/>
      <c r="AX58" s="185"/>
      <c r="AY58" s="185"/>
      <c r="AZ58" s="185"/>
    </row>
    <row r="59" spans="1:57">
      <c r="AO59" s="185"/>
      <c r="AP59" s="185"/>
      <c r="AQ59" s="185"/>
      <c r="AR59" s="185"/>
      <c r="AS59" s="185"/>
      <c r="AT59" s="185"/>
      <c r="AU59" s="185"/>
      <c r="AV59" s="185"/>
      <c r="AW59" s="185"/>
      <c r="AX59" s="185"/>
      <c r="AY59" s="185"/>
      <c r="AZ59" s="185"/>
    </row>
    <row r="60" spans="1:57">
      <c r="AO60" s="185"/>
      <c r="AP60" s="185"/>
      <c r="AQ60" s="185"/>
      <c r="AR60" s="185"/>
      <c r="AS60" s="185"/>
      <c r="AT60" s="185"/>
      <c r="AU60" s="185"/>
      <c r="AV60" s="185"/>
      <c r="AW60" s="185"/>
      <c r="AX60" s="185"/>
      <c r="AY60" s="185"/>
      <c r="AZ60" s="185"/>
    </row>
    <row r="61" spans="1:57" ht="33.75">
      <c r="AO61" s="164" t="s">
        <v>102</v>
      </c>
      <c r="AP61" s="186" t="s">
        <v>103</v>
      </c>
      <c r="AR61" s="136" t="s">
        <v>51</v>
      </c>
      <c r="AS61" s="136" t="s">
        <v>52</v>
      </c>
      <c r="AT61" s="136" t="s">
        <v>54</v>
      </c>
      <c r="AU61" s="136" t="s">
        <v>55</v>
      </c>
      <c r="AV61" s="136" t="s">
        <v>104</v>
      </c>
      <c r="AX61" s="136" t="s">
        <v>57</v>
      </c>
      <c r="AY61" s="136" t="s">
        <v>105</v>
      </c>
      <c r="AZ61" s="136" t="s">
        <v>106</v>
      </c>
      <c r="BB61" s="136" t="s">
        <v>60</v>
      </c>
    </row>
    <row r="62" spans="1:57">
      <c r="AO62" s="185">
        <f>SUM(M9:M48)</f>
        <v>0</v>
      </c>
      <c r="AP62" s="185">
        <f>SUM(N9:N48)</f>
        <v>0</v>
      </c>
      <c r="AQ62" s="185"/>
      <c r="AR62" s="185">
        <f>SUM(P9:P48)</f>
        <v>0</v>
      </c>
      <c r="AS62" s="185">
        <f>SUM(Q9:Q48)</f>
        <v>0</v>
      </c>
      <c r="AT62" s="185">
        <f>SUM(S9:S48)</f>
        <v>0</v>
      </c>
      <c r="AU62" s="185">
        <f>SUM(T9:T48)</f>
        <v>0</v>
      </c>
      <c r="AV62" s="185">
        <f>SUM(U9:U48)</f>
        <v>0</v>
      </c>
      <c r="AW62" s="185"/>
      <c r="AX62" s="185">
        <f>SUM(W9:W48)</f>
        <v>0</v>
      </c>
      <c r="AY62" s="185">
        <f>SUM(X9:X48)</f>
        <v>0</v>
      </c>
      <c r="AZ62" s="185">
        <f>SUM(Y9:Y48)</f>
        <v>0</v>
      </c>
      <c r="BA62" s="185"/>
      <c r="BB62" s="187">
        <f>SUM(AO62:AZ62)</f>
        <v>0</v>
      </c>
      <c r="BC62" t="s">
        <v>90</v>
      </c>
    </row>
    <row r="63" spans="1:57">
      <c r="AO63" s="185"/>
      <c r="AP63" s="185"/>
      <c r="AQ63" s="185"/>
      <c r="AR63" s="185"/>
      <c r="AS63" s="185"/>
      <c r="AT63" s="185"/>
      <c r="AU63" s="185"/>
      <c r="AV63" s="185"/>
      <c r="AW63" s="185"/>
      <c r="AX63" s="185"/>
      <c r="AY63" s="185"/>
      <c r="AZ63" s="185"/>
      <c r="BA63" s="185"/>
      <c r="BB63" s="187"/>
    </row>
    <row r="64" spans="1:57">
      <c r="AO64" s="185">
        <f>(AO62*1.02)</f>
        <v>0</v>
      </c>
      <c r="AP64" s="185">
        <f>AP62</f>
        <v>0</v>
      </c>
      <c r="AQ64" s="185"/>
      <c r="AR64" s="185">
        <f>AF51*0.158</f>
        <v>0</v>
      </c>
      <c r="AS64" s="185">
        <f>AS62*1.08</f>
        <v>0</v>
      </c>
      <c r="AT64" s="185">
        <f>AT62*1.025</f>
        <v>0</v>
      </c>
      <c r="AU64" s="185">
        <f>AU62*1.05</f>
        <v>0</v>
      </c>
      <c r="AV64" s="185">
        <f>AV62*1.05</f>
        <v>0</v>
      </c>
      <c r="AW64" s="185"/>
      <c r="AX64" s="185">
        <f>AF51*0.062</f>
        <v>0</v>
      </c>
      <c r="AY64" s="185">
        <f>AF51*0.0145</f>
        <v>0</v>
      </c>
      <c r="AZ64" s="185">
        <f>AF51*0.0155</f>
        <v>0</v>
      </c>
      <c r="BA64" s="185"/>
      <c r="BB64" s="187">
        <f>SUM(AO64:AZ64)</f>
        <v>0</v>
      </c>
      <c r="BC64" t="s">
        <v>92</v>
      </c>
    </row>
    <row r="65" spans="41:55">
      <c r="AO65" s="185"/>
      <c r="AP65" s="185"/>
      <c r="AQ65" s="185"/>
      <c r="AR65" s="185"/>
      <c r="AS65" s="185"/>
      <c r="AT65" s="185"/>
      <c r="AU65" s="185"/>
      <c r="AV65" s="185"/>
      <c r="AW65" s="185"/>
      <c r="AX65" s="185"/>
      <c r="AY65" s="185"/>
      <c r="AZ65" s="185"/>
      <c r="BA65" s="185"/>
      <c r="BB65" s="187"/>
    </row>
    <row r="66" spans="41:55">
      <c r="AO66" s="185">
        <f>(AO64*1.02)</f>
        <v>0</v>
      </c>
      <c r="AP66" s="185">
        <f>AP64</f>
        <v>0</v>
      </c>
      <c r="AQ66" s="185"/>
      <c r="AR66" s="185">
        <f>AF53*0.158</f>
        <v>0</v>
      </c>
      <c r="AS66" s="185">
        <f>AS64*1.08</f>
        <v>0</v>
      </c>
      <c r="AT66" s="185">
        <f>AT64*1.025</f>
        <v>0</v>
      </c>
      <c r="AU66" s="185">
        <f>AU64*1.05</f>
        <v>0</v>
      </c>
      <c r="AV66" s="185">
        <f>AV64*1.05</f>
        <v>0</v>
      </c>
      <c r="AW66" s="185"/>
      <c r="AX66" s="185">
        <f>AF53*0.062</f>
        <v>0</v>
      </c>
      <c r="AY66" s="185">
        <f>AF53*0.0145</f>
        <v>0</v>
      </c>
      <c r="AZ66" s="185">
        <f>AF53*0.0155</f>
        <v>0</v>
      </c>
      <c r="BA66" s="185"/>
      <c r="BB66" s="187">
        <f>SUM(AO66:AZ66)</f>
        <v>0</v>
      </c>
      <c r="BC66" t="s">
        <v>94</v>
      </c>
    </row>
    <row r="67" spans="41:55">
      <c r="AO67" s="185"/>
      <c r="AP67" s="185"/>
      <c r="AQ67" s="185"/>
      <c r="AR67" s="185"/>
      <c r="AS67" s="185"/>
      <c r="AT67" s="185"/>
      <c r="AU67" s="185"/>
      <c r="AV67" s="185"/>
      <c r="AW67" s="185"/>
      <c r="AX67" s="185"/>
      <c r="AY67" s="185"/>
      <c r="AZ67" s="185"/>
      <c r="BA67" s="185"/>
      <c r="BB67" s="187"/>
    </row>
    <row r="68" spans="41:55">
      <c r="AO68" s="185">
        <f>(AO66*1.02)</f>
        <v>0</v>
      </c>
      <c r="AP68" s="185">
        <f>AP66</f>
        <v>0</v>
      </c>
      <c r="AQ68" s="185"/>
      <c r="AR68" s="185">
        <f>AF55*0.158</f>
        <v>0</v>
      </c>
      <c r="AS68" s="185">
        <f>AS66*1.08</f>
        <v>0</v>
      </c>
      <c r="AT68" s="185">
        <f>AT66*1.025</f>
        <v>0</v>
      </c>
      <c r="AU68" s="185">
        <f>AU66*1.05</f>
        <v>0</v>
      </c>
      <c r="AV68" s="185">
        <f>AV66*1.05</f>
        <v>0</v>
      </c>
      <c r="AW68" s="185"/>
      <c r="AX68" s="185">
        <f>AF55*0.062</f>
        <v>0</v>
      </c>
      <c r="AY68" s="185">
        <f>AF55*0.0145</f>
        <v>0</v>
      </c>
      <c r="AZ68" s="185">
        <f>AF55*0.0155</f>
        <v>0</v>
      </c>
      <c r="BA68" s="185"/>
      <c r="BB68" s="187">
        <f>SUM(AO68:AZ68)</f>
        <v>0</v>
      </c>
      <c r="BC68" t="s">
        <v>96</v>
      </c>
    </row>
    <row r="69" spans="41:55">
      <c r="AO69" s="185"/>
      <c r="AP69" s="185"/>
      <c r="AQ69" s="185"/>
      <c r="AR69" s="185"/>
      <c r="AS69" s="185"/>
      <c r="AT69" s="185"/>
      <c r="AU69" s="185"/>
      <c r="AV69" s="185"/>
      <c r="AW69" s="185"/>
      <c r="AX69" s="185"/>
      <c r="AY69" s="185"/>
      <c r="AZ69" s="185"/>
      <c r="BA69" s="185"/>
      <c r="BB69" s="187"/>
    </row>
    <row r="70" spans="41:55">
      <c r="AO70" s="185">
        <f>(AO68*1.02)</f>
        <v>0</v>
      </c>
      <c r="AP70" s="185">
        <f>AP68</f>
        <v>0</v>
      </c>
      <c r="AQ70" s="185"/>
      <c r="AR70" s="185">
        <f>AF57*0.158</f>
        <v>0</v>
      </c>
      <c r="AS70" s="185">
        <f>AS68*1.08</f>
        <v>0</v>
      </c>
      <c r="AT70" s="185">
        <f>AT68*1.025</f>
        <v>0</v>
      </c>
      <c r="AU70" s="185">
        <f>AU68*1.05</f>
        <v>0</v>
      </c>
      <c r="AV70" s="185">
        <f>AV68*1.05</f>
        <v>0</v>
      </c>
      <c r="AW70" s="185"/>
      <c r="AX70" s="185">
        <f>AF57*0.062</f>
        <v>0</v>
      </c>
      <c r="AY70" s="185">
        <f>AF57*0.0145</f>
        <v>0</v>
      </c>
      <c r="AZ70" s="185">
        <f>AF57*0.0155</f>
        <v>0</v>
      </c>
      <c r="BA70" s="185"/>
      <c r="BB70" s="187">
        <f>SUM(AO70:AZ70)</f>
        <v>0</v>
      </c>
      <c r="BC70" t="s">
        <v>98</v>
      </c>
    </row>
    <row r="71" spans="41:55">
      <c r="AO71" s="185"/>
      <c r="AP71" s="185"/>
      <c r="AQ71" s="185"/>
      <c r="AR71" s="185"/>
      <c r="AS71" s="185"/>
      <c r="AT71" s="185"/>
      <c r="AU71" s="185"/>
      <c r="AV71" s="185"/>
      <c r="AW71" s="185"/>
      <c r="AX71" s="185"/>
      <c r="AY71" s="185"/>
      <c r="AZ71" s="185"/>
      <c r="BA71" s="185"/>
      <c r="BB71" s="185"/>
    </row>
    <row r="72" spans="41:55">
      <c r="AO72" s="185"/>
      <c r="AP72" s="185"/>
      <c r="AQ72" s="185"/>
      <c r="AR72" s="185"/>
      <c r="AS72" s="185"/>
      <c r="AT72" s="185"/>
      <c r="AU72" s="185"/>
      <c r="AV72" s="185"/>
      <c r="AW72" s="185"/>
      <c r="AX72" s="185"/>
      <c r="AY72" s="185"/>
      <c r="AZ72" s="185"/>
      <c r="BA72" s="185"/>
      <c r="BB72" s="185"/>
    </row>
    <row r="73" spans="41:55">
      <c r="AO73" s="185"/>
      <c r="AP73" s="185"/>
      <c r="AQ73" s="185"/>
      <c r="AR73" s="185"/>
      <c r="AS73" s="185"/>
      <c r="AT73" s="185"/>
      <c r="AU73" s="185"/>
      <c r="AV73" s="185"/>
      <c r="AW73" s="185"/>
      <c r="AX73" s="185"/>
      <c r="AY73" s="185"/>
      <c r="AZ73" s="185"/>
      <c r="BA73" s="185"/>
      <c r="BB73" s="185"/>
    </row>
    <row r="74" spans="41:55">
      <c r="AO74" s="185"/>
      <c r="AP74" s="185"/>
      <c r="AQ74" s="185"/>
      <c r="AR74" s="185"/>
      <c r="AS74" s="185"/>
      <c r="AT74" s="185"/>
      <c r="AU74" s="185"/>
      <c r="AV74" s="185"/>
      <c r="AW74" s="185"/>
      <c r="AX74" s="185"/>
      <c r="AY74" s="185"/>
      <c r="AZ74" s="185"/>
      <c r="BA74" s="185"/>
      <c r="BB74" s="185"/>
    </row>
    <row r="75" spans="41:55">
      <c r="AO75" s="185"/>
      <c r="AP75" s="185"/>
      <c r="AQ75" s="185"/>
      <c r="AR75" s="185"/>
      <c r="AS75" s="185"/>
      <c r="AT75" s="185"/>
      <c r="AU75" s="185"/>
      <c r="AV75" s="185"/>
      <c r="AW75" s="185"/>
      <c r="AX75" s="185"/>
      <c r="AY75" s="185"/>
      <c r="AZ75" s="185"/>
      <c r="BA75" s="185"/>
      <c r="BB75" s="185"/>
    </row>
  </sheetData>
  <sheetProtection selectLockedCells="1"/>
  <mergeCells count="4">
    <mergeCell ref="A2:AA2"/>
    <mergeCell ref="A3:AA3"/>
    <mergeCell ref="A4:AA4"/>
    <mergeCell ref="I7:K7"/>
  </mergeCells>
  <conditionalFormatting sqref="I9:K48">
    <cfRule type="cellIs" dxfId="7" priority="1" stopIfTrue="1" operator="equal">
      <formula>"ERROR"</formula>
    </cfRule>
    <cfRule type="cellIs" dxfId="6" priority="2" stopIfTrue="1" operator="equal">
      <formula>"ERROR"</formula>
    </cfRule>
  </conditionalFormatting>
  <pageMargins left="0.49" right="0.56999999999999995" top="0.73" bottom="1" header="0.28000000000000003" footer="0.5"/>
  <pageSetup scale="36" fitToHeight="2" orientation="portrait" horizontalDpi="300" verticalDpi="300"/>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B75"/>
  <sheetViews>
    <sheetView showGridLines="0" zoomScale="130" zoomScaleNormal="130" zoomScaleSheetLayoutView="75" zoomScalePageLayoutView="130" workbookViewId="0">
      <selection activeCell="H19" sqref="H19"/>
    </sheetView>
  </sheetViews>
  <sheetFormatPr defaultColWidth="8.85546875" defaultRowHeight="12.75"/>
  <cols>
    <col min="1" max="1" width="21.85546875" customWidth="1"/>
    <col min="2" max="2" width="8.85546875" customWidth="1"/>
    <col min="3" max="3" width="8.140625" style="166" hidden="1" customWidth="1"/>
    <col min="4" max="4" width="8.85546875" customWidth="1"/>
    <col min="5" max="6" width="7.85546875" customWidth="1"/>
    <col min="7" max="7" width="10.28515625" customWidth="1"/>
    <col min="8" max="8" width="7.7109375" customWidth="1"/>
    <col min="9" max="9" width="9.42578125" customWidth="1"/>
    <col min="10" max="10" width="8.42578125" customWidth="1"/>
    <col min="11" max="11" width="8.28515625" customWidth="1"/>
    <col min="12" max="12" width="7.7109375" style="159" customWidth="1"/>
    <col min="13" max="13" width="9.42578125" style="157" customWidth="1"/>
    <col min="14" max="14" width="12.28515625" style="157" customWidth="1"/>
    <col min="15" max="15" width="9.7109375" customWidth="1"/>
    <col min="16" max="16" width="11.140625" customWidth="1"/>
    <col min="17" max="17" width="9.28515625" hidden="1" customWidth="1"/>
    <col min="18" max="18" width="9.28515625" customWidth="1"/>
    <col min="19" max="21" width="8.85546875" customWidth="1"/>
    <col min="22" max="22" width="10.42578125" customWidth="1"/>
    <col min="23" max="23" width="9.42578125" customWidth="1"/>
    <col min="24" max="24" width="8.7109375" customWidth="1"/>
    <col min="25" max="25" width="8.85546875" customWidth="1"/>
    <col min="26" max="27" width="10.42578125" customWidth="1"/>
    <col min="28" max="28" width="9.140625" style="152" customWidth="1"/>
    <col min="29" max="29" width="9.140625" hidden="1" customWidth="1"/>
    <col min="30" max="30" width="11" style="159" hidden="1" customWidth="1"/>
    <col min="31" max="31" width="9.85546875" style="159" hidden="1" customWidth="1"/>
    <col min="32" max="32" width="9.85546875" style="21" hidden="1" customWidth="1"/>
    <col min="33" max="33" width="11" style="157" hidden="1" customWidth="1"/>
    <col min="34" max="34" width="3.42578125" hidden="1" customWidth="1"/>
    <col min="35" max="39" width="9.85546875" style="159" hidden="1" customWidth="1"/>
    <col min="40" max="40" width="8.42578125" hidden="1" customWidth="1"/>
    <col min="41" max="41" width="11" hidden="1" customWidth="1"/>
    <col min="42" max="42" width="10.7109375" hidden="1" customWidth="1"/>
    <col min="43" max="43" width="9.140625" hidden="1" customWidth="1"/>
    <col min="44" max="45" width="12.28515625" hidden="1" customWidth="1"/>
    <col min="46" max="46" width="11.28515625" hidden="1" customWidth="1"/>
    <col min="47" max="47" width="9.28515625" hidden="1" customWidth="1"/>
    <col min="48" max="48" width="10.28515625" hidden="1" customWidth="1"/>
    <col min="49" max="49" width="9.140625" hidden="1" customWidth="1"/>
    <col min="50" max="50" width="12" hidden="1" customWidth="1"/>
    <col min="51" max="52" width="11.28515625" hidden="1" customWidth="1"/>
    <col min="53" max="53" width="9.140625" hidden="1" customWidth="1"/>
    <col min="54" max="54" width="12.28515625" hidden="1" customWidth="1"/>
    <col min="55" max="57" width="9.140625" hidden="1" customWidth="1"/>
    <col min="58" max="58" width="10.28515625" hidden="1" customWidth="1"/>
    <col min="59" max="60" width="9.140625" hidden="1" customWidth="1"/>
    <col min="61" max="61" width="10.28515625" hidden="1" customWidth="1"/>
    <col min="62" max="71" width="9.140625" hidden="1" customWidth="1"/>
    <col min="72" max="72" width="8.85546875" hidden="1" customWidth="1"/>
    <col min="73" max="80" width="9.140625" hidden="1" customWidth="1"/>
  </cols>
  <sheetData>
    <row r="2" spans="1:79" ht="15.75">
      <c r="A2" s="476" t="s">
        <v>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1:79" ht="15.75">
      <c r="A3" s="476" t="s">
        <v>1</v>
      </c>
      <c r="B3" s="476"/>
      <c r="C3" s="476"/>
      <c r="D3" s="476"/>
      <c r="E3" s="476"/>
      <c r="F3" s="476"/>
      <c r="G3" s="477"/>
      <c r="H3" s="477"/>
      <c r="I3" s="477"/>
      <c r="J3" s="477"/>
      <c r="K3" s="477"/>
      <c r="L3" s="477"/>
      <c r="M3" s="477"/>
      <c r="N3" s="477"/>
      <c r="O3" s="477"/>
      <c r="P3" s="477"/>
      <c r="Q3" s="477"/>
      <c r="R3" s="477"/>
      <c r="S3" s="477"/>
      <c r="T3" s="477"/>
      <c r="U3" s="477"/>
      <c r="V3" s="477"/>
      <c r="W3" s="477"/>
      <c r="X3" s="477"/>
      <c r="Y3" s="477"/>
      <c r="Z3" s="477"/>
      <c r="AA3" s="477"/>
      <c r="AO3" s="189" t="s">
        <v>2</v>
      </c>
      <c r="AP3" s="189"/>
      <c r="AQ3" s="189"/>
      <c r="AR3" s="189" t="s">
        <v>3</v>
      </c>
      <c r="AS3" s="189"/>
      <c r="AT3" s="404"/>
      <c r="AU3" s="189" t="s">
        <v>4</v>
      </c>
      <c r="AV3" s="189"/>
      <c r="AW3" s="190"/>
      <c r="AX3" s="189" t="s">
        <v>5</v>
      </c>
      <c r="AY3" s="189"/>
      <c r="AZ3" s="190"/>
      <c r="BA3" s="189" t="s">
        <v>6</v>
      </c>
      <c r="BB3" s="189"/>
    </row>
    <row r="4" spans="1:79" ht="15.75">
      <c r="A4" s="476" t="s">
        <v>107</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O4" s="193" t="s">
        <v>8</v>
      </c>
      <c r="AP4" s="193"/>
      <c r="AQ4" s="189"/>
      <c r="AR4" s="193" t="s">
        <v>9</v>
      </c>
      <c r="AS4" s="189"/>
      <c r="AT4" s="404"/>
      <c r="AU4" s="193" t="s">
        <v>10</v>
      </c>
      <c r="AV4" s="189"/>
      <c r="AW4" s="191"/>
      <c r="AX4" s="193" t="s">
        <v>9</v>
      </c>
      <c r="AY4" s="193"/>
      <c r="AZ4" s="191"/>
      <c r="BA4" s="193" t="s">
        <v>11</v>
      </c>
      <c r="BB4" s="193"/>
    </row>
    <row r="5" spans="1:79" ht="70.5" customHeight="1" thickBot="1">
      <c r="A5" s="165"/>
      <c r="B5" s="165"/>
      <c r="C5" s="165"/>
      <c r="D5" s="165"/>
      <c r="E5" s="165"/>
      <c r="F5" s="165"/>
      <c r="G5" s="165"/>
      <c r="H5" s="165"/>
      <c r="I5" s="165"/>
      <c r="J5" s="165"/>
      <c r="K5" s="165"/>
      <c r="L5" s="165"/>
      <c r="M5" s="165"/>
      <c r="N5" s="165"/>
      <c r="O5" s="165"/>
      <c r="P5" s="235" t="s">
        <v>13</v>
      </c>
      <c r="Q5" s="236" t="s">
        <v>108</v>
      </c>
      <c r="R5" s="236" t="s">
        <v>15</v>
      </c>
      <c r="S5" s="235" t="s">
        <v>16</v>
      </c>
      <c r="T5" s="47"/>
      <c r="U5" s="235" t="s">
        <v>17</v>
      </c>
      <c r="V5" s="47"/>
      <c r="W5" s="47"/>
      <c r="X5" s="47"/>
      <c r="Y5" s="47"/>
      <c r="Z5" s="47"/>
      <c r="AA5" s="47"/>
      <c r="AB5" s="47"/>
      <c r="AO5" s="189"/>
      <c r="AP5" s="189"/>
      <c r="AQ5" s="189"/>
      <c r="AR5" s="189"/>
      <c r="AS5" s="189"/>
      <c r="AT5" s="404"/>
      <c r="AU5" s="189"/>
      <c r="AV5" s="189"/>
      <c r="AW5" s="191"/>
      <c r="AX5" s="189"/>
      <c r="AY5" s="189"/>
      <c r="AZ5" s="191"/>
      <c r="BA5" s="189"/>
      <c r="BB5" s="189"/>
    </row>
    <row r="6" spans="1:79" ht="13.5" thickBot="1">
      <c r="A6" s="11"/>
      <c r="B6" s="12"/>
      <c r="L6" s="161"/>
      <c r="M6" s="162"/>
      <c r="N6" s="162"/>
      <c r="O6" s="162"/>
      <c r="P6" s="241">
        <f>'Personnel Worksheet 5 años'!P7</f>
        <v>0.3</v>
      </c>
      <c r="Q6" s="240">
        <v>0</v>
      </c>
      <c r="R6" s="240">
        <f>'Personnel Worksheet 5 años'!R7</f>
        <v>802.59</v>
      </c>
      <c r="S6" s="240">
        <v>600</v>
      </c>
      <c r="T6" s="239"/>
      <c r="U6" s="241">
        <v>4.3999999999999997E-2</v>
      </c>
      <c r="V6" s="239"/>
      <c r="W6" s="239"/>
      <c r="X6" s="239"/>
      <c r="Y6" s="239"/>
      <c r="Z6" s="239"/>
      <c r="AA6" s="239"/>
      <c r="AB6" s="239"/>
      <c r="AO6" s="191"/>
      <c r="AP6" s="191"/>
      <c r="AQ6" s="191"/>
      <c r="AR6" s="191"/>
      <c r="AS6" s="404"/>
      <c r="AT6" s="404"/>
      <c r="AU6" s="191"/>
      <c r="AV6" s="191"/>
      <c r="AW6" s="191"/>
      <c r="AX6" s="191"/>
      <c r="AY6" s="191"/>
      <c r="AZ6" s="191"/>
      <c r="BA6" s="191"/>
      <c r="BB6" s="191"/>
      <c r="BD6" s="201" t="s">
        <v>23</v>
      </c>
      <c r="BE6" s="202"/>
      <c r="BF6" s="202"/>
      <c r="BG6" s="202"/>
      <c r="BH6" s="203"/>
      <c r="BI6" s="201" t="s">
        <v>24</v>
      </c>
      <c r="BJ6" s="202"/>
      <c r="BK6" s="202"/>
      <c r="BL6" s="202"/>
      <c r="BM6" s="203"/>
    </row>
    <row r="7" spans="1:79" ht="13.5" thickBot="1">
      <c r="A7" s="11"/>
      <c r="B7" s="12"/>
      <c r="D7" s="234">
        <v>3</v>
      </c>
      <c r="E7" s="11" t="s">
        <v>109</v>
      </c>
      <c r="F7" s="11"/>
      <c r="I7" s="473" t="s">
        <v>26</v>
      </c>
      <c r="J7" s="474"/>
      <c r="K7" s="475"/>
      <c r="L7" s="161"/>
      <c r="M7" s="162"/>
      <c r="N7" s="243" t="s">
        <v>27</v>
      </c>
      <c r="O7" s="244"/>
      <c r="P7" s="245" t="s">
        <v>28</v>
      </c>
      <c r="Q7" s="245" t="s">
        <v>29</v>
      </c>
      <c r="R7" s="245" t="s">
        <v>30</v>
      </c>
      <c r="S7" s="245" t="s">
        <v>31</v>
      </c>
      <c r="T7" s="245"/>
      <c r="U7" s="245" t="s">
        <v>32</v>
      </c>
      <c r="V7" s="246"/>
      <c r="W7" s="246" t="s">
        <v>33</v>
      </c>
      <c r="X7" s="246" t="s">
        <v>34</v>
      </c>
      <c r="Y7" s="246" t="s">
        <v>35</v>
      </c>
      <c r="Z7" s="246"/>
      <c r="AA7" s="246"/>
      <c r="AB7" s="239"/>
      <c r="AO7" s="191"/>
      <c r="AP7" s="191"/>
      <c r="AQ7" s="191"/>
      <c r="AR7" s="191"/>
      <c r="AS7" s="404"/>
      <c r="AT7" s="404"/>
      <c r="AU7" s="191"/>
      <c r="AV7" s="191"/>
      <c r="AW7" s="191"/>
      <c r="AX7" s="191"/>
      <c r="AY7" s="191"/>
      <c r="AZ7" s="191"/>
      <c r="BA7" s="191"/>
      <c r="BB7" s="191"/>
      <c r="BD7" s="201"/>
      <c r="BE7" s="202"/>
      <c r="BF7" s="202"/>
      <c r="BG7" s="202"/>
      <c r="BH7" s="203"/>
      <c r="BI7" s="201"/>
      <c r="BJ7" s="202"/>
      <c r="BK7" s="202"/>
      <c r="BL7" s="202"/>
      <c r="BM7" s="203"/>
    </row>
    <row r="8" spans="1:79" s="1" customFormat="1" ht="53.25" customHeight="1" thickBot="1">
      <c r="A8" s="136" t="s">
        <v>36</v>
      </c>
      <c r="B8" s="136" t="s">
        <v>37</v>
      </c>
      <c r="C8" s="163" t="s">
        <v>38</v>
      </c>
      <c r="D8" s="136" t="s">
        <v>39</v>
      </c>
      <c r="E8" s="136" t="s">
        <v>40</v>
      </c>
      <c r="F8" s="136" t="s">
        <v>41</v>
      </c>
      <c r="G8" s="136" t="s">
        <v>110</v>
      </c>
      <c r="H8" s="136" t="s">
        <v>43</v>
      </c>
      <c r="I8" s="214" t="s">
        <v>111</v>
      </c>
      <c r="J8" s="214" t="s">
        <v>45</v>
      </c>
      <c r="K8" s="214" t="s">
        <v>46</v>
      </c>
      <c r="L8" s="163" t="s">
        <v>47</v>
      </c>
      <c r="M8" s="164" t="s">
        <v>48</v>
      </c>
      <c r="N8" s="164" t="s">
        <v>49</v>
      </c>
      <c r="O8" s="137" t="s">
        <v>50</v>
      </c>
      <c r="P8" s="136" t="s">
        <v>51</v>
      </c>
      <c r="Q8" s="136" t="s">
        <v>52</v>
      </c>
      <c r="R8" s="136" t="s">
        <v>53</v>
      </c>
      <c r="S8" s="136" t="s">
        <v>54</v>
      </c>
      <c r="T8" s="136" t="s">
        <v>55</v>
      </c>
      <c r="U8" s="136" t="s">
        <v>112</v>
      </c>
      <c r="V8" s="136" t="s">
        <v>56</v>
      </c>
      <c r="W8" s="136" t="s">
        <v>57</v>
      </c>
      <c r="X8" s="136" t="s">
        <v>58</v>
      </c>
      <c r="Y8" s="136" t="s">
        <v>59</v>
      </c>
      <c r="Z8" s="138" t="s">
        <v>60</v>
      </c>
      <c r="AA8" s="139" t="s">
        <v>61</v>
      </c>
      <c r="AB8" s="152"/>
      <c r="AD8" s="169" t="s">
        <v>62</v>
      </c>
      <c r="AE8" s="169" t="s">
        <v>63</v>
      </c>
      <c r="AF8" s="172"/>
      <c r="AG8" s="171" t="s">
        <v>64</v>
      </c>
      <c r="AI8" s="169" t="s">
        <v>65</v>
      </c>
      <c r="AJ8" s="169" t="s">
        <v>66</v>
      </c>
      <c r="AK8" s="169" t="s">
        <v>67</v>
      </c>
      <c r="AL8" s="169" t="s">
        <v>68</v>
      </c>
      <c r="AM8" s="169" t="s">
        <v>69</v>
      </c>
      <c r="AO8" s="192" t="s">
        <v>70</v>
      </c>
      <c r="AP8" s="192" t="s">
        <v>71</v>
      </c>
      <c r="AQ8" s="190"/>
      <c r="AR8" s="192" t="s">
        <v>72</v>
      </c>
      <c r="AS8" s="192" t="s">
        <v>73</v>
      </c>
      <c r="AT8" s="404"/>
      <c r="AU8" s="192" t="s">
        <v>74</v>
      </c>
      <c r="AV8" s="192" t="s">
        <v>75</v>
      </c>
      <c r="AW8" s="190"/>
      <c r="AX8" s="192" t="s">
        <v>74</v>
      </c>
      <c r="AY8" s="192" t="s">
        <v>75</v>
      </c>
      <c r="AZ8" s="190"/>
      <c r="BA8" s="192" t="s">
        <v>74</v>
      </c>
      <c r="BB8" s="192" t="s">
        <v>75</v>
      </c>
      <c r="BC8" s="304" t="s">
        <v>76</v>
      </c>
      <c r="BD8" s="62" t="s">
        <v>77</v>
      </c>
      <c r="BE8" s="63" t="s">
        <v>78</v>
      </c>
      <c r="BF8" s="63" t="s">
        <v>79</v>
      </c>
      <c r="BG8" s="63" t="s">
        <v>80</v>
      </c>
      <c r="BH8" s="64" t="s">
        <v>81</v>
      </c>
      <c r="BI8" s="204" t="s">
        <v>77</v>
      </c>
      <c r="BJ8" s="205" t="s">
        <v>82</v>
      </c>
      <c r="BK8" s="205" t="s">
        <v>81</v>
      </c>
      <c r="BL8" s="63"/>
      <c r="BM8" s="206" t="s">
        <v>83</v>
      </c>
      <c r="BO8" s="1" t="s">
        <v>77</v>
      </c>
      <c r="BP8" s="1" t="s">
        <v>79</v>
      </c>
      <c r="BQ8" s="1" t="s">
        <v>81</v>
      </c>
      <c r="BR8" s="1" t="s">
        <v>83</v>
      </c>
      <c r="BU8" s="152" t="s">
        <v>84</v>
      </c>
      <c r="BV8" s="152" t="s">
        <v>85</v>
      </c>
      <c r="BW8" s="152" t="s">
        <v>86</v>
      </c>
      <c r="BX8" s="152" t="s">
        <v>83</v>
      </c>
      <c r="BY8" s="302" t="s">
        <v>84</v>
      </c>
      <c r="BZ8" s="302" t="s">
        <v>85</v>
      </c>
      <c r="CA8" s="302" t="s">
        <v>86</v>
      </c>
    </row>
    <row r="9" spans="1:79" ht="33.75">
      <c r="A9" s="28" t="s">
        <v>364</v>
      </c>
      <c r="B9" s="232" t="s">
        <v>87</v>
      </c>
      <c r="C9" s="151"/>
      <c r="D9" s="151"/>
      <c r="E9" s="218" t="s">
        <v>88</v>
      </c>
      <c r="F9" s="218">
        <v>12</v>
      </c>
      <c r="G9" s="219"/>
      <c r="H9" s="220"/>
      <c r="I9" s="305">
        <f t="shared" ref="I9:I48" si="0">IF(AND(E9="C",F9&lt;=12),BC9,"")</f>
        <v>0</v>
      </c>
      <c r="J9" s="305" t="str">
        <f t="shared" ref="J9:J48" si="1">IF(AND(E9="A",F9&lt;=9),BC9,"")</f>
        <v/>
      </c>
      <c r="K9" s="305" t="str">
        <f t="shared" ref="K9:K48" si="2">IF(AND(E9="S",F9&lt;=3),BC9,"")</f>
        <v/>
      </c>
      <c r="L9" s="221"/>
      <c r="M9" s="222"/>
      <c r="N9" s="222"/>
      <c r="O9" s="19">
        <f t="shared" ref="O9:O48" si="3">BX9</f>
        <v>0</v>
      </c>
      <c r="P9" s="14">
        <f t="shared" ref="P9:P43" si="4">IF(D9="X",0,O9*$P$6)</f>
        <v>0</v>
      </c>
      <c r="Q9" s="15">
        <f>IF(O9=0,0,IF(D9="X",0,IF(G9=0,0,(($Q$6)*BC9))))</f>
        <v>0</v>
      </c>
      <c r="R9" s="15">
        <f>IF(O9=0,0,IF(D9="X",0,IF(G9=0,0,(($R$6)*BC9))))</f>
        <v>0</v>
      </c>
      <c r="S9" s="15">
        <f>IF(O9=0,0,IF(D9="X",0,IF(G9=0,0,(($S$6/12)*BB9))))</f>
        <v>0</v>
      </c>
      <c r="T9" s="15">
        <f t="shared" ref="T9:T48" si="5">((((G9/52)/37.5)*7.5)*L9)*H9</f>
        <v>0</v>
      </c>
      <c r="U9" s="142">
        <f>IF(O9=0,0,IF(D9="X",0,IF(G9&gt;=7000,(((7000*$U$6)/12)*BC9),(O9*$U$7)*H9)))</f>
        <v>0</v>
      </c>
      <c r="V9" s="15">
        <f t="shared" ref="V9:V48" si="6">O9+S9+T9+M9</f>
        <v>0</v>
      </c>
      <c r="W9" s="142">
        <f>IF(D9="X",0,V9*0.062)</f>
        <v>0</v>
      </c>
      <c r="X9" s="142">
        <f>IF(D9="X",0,V9*0.0145)</f>
        <v>0</v>
      </c>
      <c r="Y9" s="15">
        <f>V9*0.0145</f>
        <v>0</v>
      </c>
      <c r="Z9" s="16">
        <f>M9+N9+P9+Q9+R9+S9+T9+U9+W9+X9+Y9</f>
        <v>0</v>
      </c>
      <c r="AA9" s="17">
        <f>SUM(O9+Z9)</f>
        <v>0</v>
      </c>
      <c r="AD9" s="159">
        <f t="shared" ref="AD9:AD48" si="7">IF(C9="x",O9,0)</f>
        <v>0</v>
      </c>
      <c r="AE9" s="159">
        <f t="shared" ref="AE9:AE48" si="8">IF(C9="",O9,0)</f>
        <v>0</v>
      </c>
      <c r="AG9" s="157">
        <f>IF($C$9="",$H$9,0)</f>
        <v>0</v>
      </c>
      <c r="AI9" s="159">
        <f t="shared" ref="AI9:AI48" si="9">IF(C9="x",Z9,0)</f>
        <v>0</v>
      </c>
      <c r="AJ9" s="159">
        <f t="shared" ref="AJ9:AJ48" si="10">IF(C9="",Z9,0)</f>
        <v>0</v>
      </c>
      <c r="AK9" s="231">
        <f>IF($E9="C",($F9/12)*$H9,0)</f>
        <v>0</v>
      </c>
      <c r="AL9" s="231">
        <f>IF($E9="A",($F9/9)*$H9,0)</f>
        <v>0</v>
      </c>
      <c r="AM9" s="231">
        <f>IF($E9="S",($F9/3)*$H9,0)</f>
        <v>0</v>
      </c>
      <c r="AN9" s="194">
        <f>(AK9+AL9+AM9)*100</f>
        <v>0</v>
      </c>
      <c r="AO9" s="405">
        <f>AN9</f>
        <v>0</v>
      </c>
      <c r="AP9" s="406">
        <f>AO9*0.03</f>
        <v>0</v>
      </c>
      <c r="AQ9" s="407"/>
      <c r="AR9" s="411">
        <f>AO9</f>
        <v>0</v>
      </c>
      <c r="AS9" s="408">
        <f>AR9*0.08</f>
        <v>0</v>
      </c>
      <c r="AT9" s="409"/>
      <c r="AU9" s="410">
        <f>AO9</f>
        <v>0</v>
      </c>
      <c r="AV9" s="406">
        <f>AO9*0.09</f>
        <v>0</v>
      </c>
      <c r="AW9" s="411"/>
      <c r="AX9" s="411">
        <f>AO9</f>
        <v>0</v>
      </c>
      <c r="AY9" s="412">
        <f>AX9*0.1</f>
        <v>0</v>
      </c>
      <c r="AZ9" s="413"/>
      <c r="BA9" s="411">
        <f>AO9</f>
        <v>0</v>
      </c>
      <c r="BB9" s="406">
        <f>BA9*0.12</f>
        <v>0</v>
      </c>
      <c r="BC9" s="303">
        <f>IF(E9="A",AV9,IF(E9="C",BB9,IF(E9="S",AP9," ")))</f>
        <v>0</v>
      </c>
      <c r="BD9" s="207">
        <f>(G9/9)*AP9</f>
        <v>0</v>
      </c>
      <c r="BE9" s="208">
        <f t="shared" ref="BE9:BE48" si="11">(G9/8)*AS9</f>
        <v>0</v>
      </c>
      <c r="BF9" s="208">
        <f t="shared" ref="BF9:BF48" si="12">(G9/9)*AV9</f>
        <v>0</v>
      </c>
      <c r="BG9" s="208">
        <f t="shared" ref="BG9:BG48" si="13">(G9/10)*AY9</f>
        <v>0</v>
      </c>
      <c r="BH9" s="209">
        <f t="shared" ref="BH9:BH48" si="14">(G9/12)*BB9</f>
        <v>0</v>
      </c>
      <c r="BI9" s="207" t="str">
        <f t="shared" ref="BI9:BI48" si="15">IF(E9="S",BD9," ")</f>
        <v xml:space="preserve"> </v>
      </c>
      <c r="BJ9" s="208" t="str">
        <f t="shared" ref="BJ9:BJ48" si="16">IF(E9="A",BF9," ")</f>
        <v xml:space="preserve"> </v>
      </c>
      <c r="BK9" s="208">
        <f t="shared" ref="BK9:BK48" si="17">IF(E9="C",BH9," ")</f>
        <v>0</v>
      </c>
      <c r="BL9" s="208"/>
      <c r="BM9" s="212">
        <f>SUM(BI9:BL9)</f>
        <v>0</v>
      </c>
      <c r="BO9" s="195" t="str">
        <f t="shared" ref="BO9:BO48" si="18">IF(E9="S",1,"")</f>
        <v/>
      </c>
      <c r="BP9" s="195" t="str">
        <f t="shared" ref="BP9:BP48" si="19">IF(E9="A",1,"")</f>
        <v/>
      </c>
      <c r="BQ9" s="195">
        <f t="shared" ref="BQ9:BQ48" si="20">IF(E9="C",1,"")</f>
        <v>1</v>
      </c>
      <c r="BR9" s="215">
        <f>SUM(BO9:BQ9)</f>
        <v>1</v>
      </c>
      <c r="BS9" s="195" t="str">
        <f>IF(BR9=0,"","OK")</f>
        <v>OK</v>
      </c>
      <c r="BU9" s="301">
        <f>IF(BY9=FALSE," ",BY9)</f>
        <v>0</v>
      </c>
      <c r="BV9" s="301" t="str">
        <f>IF(BZ9=FALSE," ",BZ9)</f>
        <v xml:space="preserve"> </v>
      </c>
      <c r="BW9" s="301" t="str">
        <f>IF(CA9=FALSE," ",CA9)</f>
        <v xml:space="preserve"> </v>
      </c>
      <c r="BX9" s="242">
        <f>SUM(BU9:BW9)</f>
        <v>0</v>
      </c>
      <c r="BY9" s="301">
        <f>IF(E9="C",IF(F9&lt;=12,BM9,"ERROR"))</f>
        <v>0</v>
      </c>
      <c r="BZ9" s="301" t="b">
        <f>IF(E9="A",IF(F9&lt;=9,BM9,"ERROR"))</f>
        <v>0</v>
      </c>
      <c r="CA9" s="301" t="b">
        <f>IF(E9="S",IF(F9&lt;=3,BM9,"ERROR"))</f>
        <v>0</v>
      </c>
    </row>
    <row r="10" spans="1:79">
      <c r="A10" s="36" t="s">
        <v>365</v>
      </c>
      <c r="B10" s="38"/>
      <c r="C10" s="149"/>
      <c r="D10" s="149"/>
      <c r="E10" s="223" t="s">
        <v>88</v>
      </c>
      <c r="F10" s="223">
        <v>12</v>
      </c>
      <c r="G10" s="224"/>
      <c r="H10" s="225"/>
      <c r="I10" s="306">
        <f t="shared" si="0"/>
        <v>0</v>
      </c>
      <c r="J10" s="306" t="str">
        <f t="shared" si="1"/>
        <v/>
      </c>
      <c r="K10" s="306" t="str">
        <f t="shared" si="2"/>
        <v/>
      </c>
      <c r="L10" s="226"/>
      <c r="M10" s="227"/>
      <c r="N10" s="227"/>
      <c r="O10" s="19">
        <f t="shared" si="3"/>
        <v>0</v>
      </c>
      <c r="P10" s="14">
        <f t="shared" si="4"/>
        <v>0</v>
      </c>
      <c r="Q10" s="15">
        <f t="shared" ref="Q10:Q48" si="21">IF(O10=0,0,IF(D10="X",0,IF(G10=0,0,(($Q$6)*BC10))))</f>
        <v>0</v>
      </c>
      <c r="R10" s="15">
        <f t="shared" ref="R10:R48" si="22">IF(O10=0,0,IF(D10="X",0,IF(G10=0,0,(($R$6)*BC10))))</f>
        <v>0</v>
      </c>
      <c r="S10" s="15">
        <f t="shared" ref="S10:S48" si="23">IF(O10=0,0,IF(D10="X",0,IF(G10=0,0,(($S$6/12)*BB10))))</f>
        <v>0</v>
      </c>
      <c r="T10" s="15">
        <f t="shared" si="5"/>
        <v>0</v>
      </c>
      <c r="U10" s="142">
        <f t="shared" ref="U10:U48" si="24">IF(O10=0,0,IF(D10="X",0,IF(G10&gt;=7000,(((7000*$U$6)/12)*BC10),(O10*$U$7)*H10)))</f>
        <v>0</v>
      </c>
      <c r="V10" s="15">
        <f t="shared" si="6"/>
        <v>0</v>
      </c>
      <c r="W10" s="142">
        <f t="shared" ref="W10:W48" si="25">IF(D10="X",0,V10*0.062)</f>
        <v>0</v>
      </c>
      <c r="X10" s="142">
        <f t="shared" ref="X10:X48" si="26">IF(D10="X",0,V10*0.0145)</f>
        <v>0</v>
      </c>
      <c r="Y10" s="15">
        <f t="shared" ref="Y10:Y48" si="27">V10*0.0145</f>
        <v>0</v>
      </c>
      <c r="Z10" s="16">
        <f t="shared" ref="Z10:Z48" si="28">M10+N10+P10+Q10+R10+S10+T10+U10+W10+X10+Y10</f>
        <v>0</v>
      </c>
      <c r="AA10" s="17">
        <f t="shared" ref="AA10:AA48" si="29">SUM(O10+Z10)</f>
        <v>0</v>
      </c>
      <c r="AD10" s="159">
        <f t="shared" si="7"/>
        <v>0</v>
      </c>
      <c r="AE10" s="159">
        <f t="shared" si="8"/>
        <v>0</v>
      </c>
      <c r="AG10" s="157">
        <f t="shared" ref="AG10:AG48" si="30">IF(C10="",H10,0)</f>
        <v>0</v>
      </c>
      <c r="AI10" s="159">
        <f t="shared" si="9"/>
        <v>0</v>
      </c>
      <c r="AJ10" s="159">
        <f t="shared" si="10"/>
        <v>0</v>
      </c>
      <c r="AK10" s="231">
        <f t="shared" ref="AK10:AK48" si="31">IF($E10="C",($F10/12)*$H10,0)</f>
        <v>0</v>
      </c>
      <c r="AL10" s="231">
        <f t="shared" ref="AL10:AL48" si="32">IF($E10="A",($F10/9)*$H10,0)</f>
        <v>0</v>
      </c>
      <c r="AM10" s="231">
        <f t="shared" ref="AM10:AM48" si="33">IF($E10="S",($F10/3)*$H10,0)</f>
        <v>0</v>
      </c>
      <c r="AN10" s="194">
        <f t="shared" ref="AN10:AN48" si="34">(AK10+AL10+AM10)*100</f>
        <v>0</v>
      </c>
      <c r="AO10" s="405">
        <f t="shared" ref="AO10:AO48" si="35">AN10</f>
        <v>0</v>
      </c>
      <c r="AP10" s="406">
        <f t="shared" ref="AP10:AP48" si="36">AO10*0.03</f>
        <v>0</v>
      </c>
      <c r="AQ10" s="407"/>
      <c r="AR10" s="411">
        <f t="shared" ref="AR10:AR48" si="37">AO10</f>
        <v>0</v>
      </c>
      <c r="AS10" s="408">
        <f t="shared" ref="AS10:AS48" si="38">AR10*0.08</f>
        <v>0</v>
      </c>
      <c r="AT10" s="409"/>
      <c r="AU10" s="414">
        <f t="shared" ref="AU10:AU48" si="39">AO10</f>
        <v>0</v>
      </c>
      <c r="AV10" s="406">
        <f t="shared" ref="AV10:AV48" si="40">AO10*0.09</f>
        <v>0</v>
      </c>
      <c r="AW10" s="411"/>
      <c r="AX10" s="411">
        <f t="shared" ref="AX10:AX48" si="41">AO10</f>
        <v>0</v>
      </c>
      <c r="AY10" s="412">
        <f t="shared" ref="AY10:AY48" si="42">AX10*0.1</f>
        <v>0</v>
      </c>
      <c r="AZ10" s="413"/>
      <c r="BA10" s="411">
        <f t="shared" ref="BA10:BA48" si="43">AO10</f>
        <v>0</v>
      </c>
      <c r="BB10" s="406">
        <f t="shared" ref="BB10:BB48" si="44">BA10*0.12</f>
        <v>0</v>
      </c>
      <c r="BC10" s="303">
        <f t="shared" ref="BC10:BC48" si="45">IF(E10="A",AV10,IF(E10="C",BB10,IF(E10="S",AP10," ")))</f>
        <v>0</v>
      </c>
      <c r="BD10" s="210">
        <f>(G10/9)*AP10</f>
        <v>0</v>
      </c>
      <c r="BE10" s="200">
        <f t="shared" si="11"/>
        <v>0</v>
      </c>
      <c r="BF10" s="200">
        <f t="shared" si="12"/>
        <v>0</v>
      </c>
      <c r="BG10" s="200">
        <f t="shared" si="13"/>
        <v>0</v>
      </c>
      <c r="BH10" s="211">
        <f t="shared" si="14"/>
        <v>0</v>
      </c>
      <c r="BI10" s="210" t="str">
        <f t="shared" si="15"/>
        <v xml:space="preserve"> </v>
      </c>
      <c r="BJ10" s="200" t="str">
        <f t="shared" si="16"/>
        <v xml:space="preserve"> </v>
      </c>
      <c r="BK10" s="200">
        <f t="shared" si="17"/>
        <v>0</v>
      </c>
      <c r="BL10" s="200"/>
      <c r="BM10" s="213">
        <f t="shared" ref="BM10:BM48" si="46">SUM(BI10:BL10)</f>
        <v>0</v>
      </c>
      <c r="BO10" s="195" t="str">
        <f t="shared" si="18"/>
        <v/>
      </c>
      <c r="BP10" s="195" t="str">
        <f t="shared" si="19"/>
        <v/>
      </c>
      <c r="BQ10" s="195">
        <f t="shared" si="20"/>
        <v>1</v>
      </c>
      <c r="BR10" s="215">
        <f t="shared" ref="BR10:BR48" si="47">SUM(BO10:BQ10)</f>
        <v>1</v>
      </c>
      <c r="BS10" s="195" t="str">
        <f t="shared" ref="BS10:BS48" si="48">IF(BR10=0,"","OK")</f>
        <v>OK</v>
      </c>
      <c r="BU10" s="301">
        <f t="shared" ref="BU10:BW48" si="49">IF(BY10=FALSE," ",BY10)</f>
        <v>0</v>
      </c>
      <c r="BV10" s="301" t="str">
        <f t="shared" si="49"/>
        <v xml:space="preserve"> </v>
      </c>
      <c r="BW10" s="301" t="str">
        <f t="shared" si="49"/>
        <v xml:space="preserve"> </v>
      </c>
      <c r="BX10" s="242">
        <f t="shared" ref="BX10:BX48" si="50">SUM(BU10:BW10)</f>
        <v>0</v>
      </c>
      <c r="BY10" s="301">
        <f t="shared" ref="BY10:BY48" si="51">IF(E10="C",IF(F10&lt;=12,BM10,"ERROR"))</f>
        <v>0</v>
      </c>
      <c r="BZ10" s="301" t="b">
        <f t="shared" ref="BZ10:BZ48" si="52">IF(E10="A",IF(F10&lt;=9,BM10,"ERROR"))</f>
        <v>0</v>
      </c>
      <c r="CA10" s="301" t="b">
        <f t="shared" ref="CA10:CA48" si="53">IF(E10="S",IF(F10&lt;=3,BM10,"ERROR"))</f>
        <v>0</v>
      </c>
    </row>
    <row r="11" spans="1:79">
      <c r="A11" s="35" t="s">
        <v>366</v>
      </c>
      <c r="B11" s="39"/>
      <c r="C11" s="150"/>
      <c r="D11" s="150"/>
      <c r="E11" s="228" t="s">
        <v>88</v>
      </c>
      <c r="F11" s="228">
        <v>12</v>
      </c>
      <c r="G11" s="344"/>
      <c r="H11" s="345"/>
      <c r="I11" s="305">
        <f t="shared" si="0"/>
        <v>0</v>
      </c>
      <c r="J11" s="305" t="str">
        <f t="shared" si="1"/>
        <v/>
      </c>
      <c r="K11" s="305" t="str">
        <f t="shared" si="2"/>
        <v/>
      </c>
      <c r="L11" s="221"/>
      <c r="M11" s="222"/>
      <c r="N11" s="222"/>
      <c r="O11" s="19">
        <f t="shared" si="3"/>
        <v>0</v>
      </c>
      <c r="P11" s="14">
        <f t="shared" si="4"/>
        <v>0</v>
      </c>
      <c r="Q11" s="15">
        <f t="shared" si="21"/>
        <v>0</v>
      </c>
      <c r="R11" s="15">
        <f t="shared" si="22"/>
        <v>0</v>
      </c>
      <c r="S11" s="15">
        <f t="shared" si="23"/>
        <v>0</v>
      </c>
      <c r="T11" s="15">
        <f t="shared" si="5"/>
        <v>0</v>
      </c>
      <c r="U11" s="142">
        <f t="shared" si="24"/>
        <v>0</v>
      </c>
      <c r="V11" s="15">
        <f t="shared" si="6"/>
        <v>0</v>
      </c>
      <c r="W11" s="142">
        <f t="shared" si="25"/>
        <v>0</v>
      </c>
      <c r="X11" s="142">
        <f t="shared" si="26"/>
        <v>0</v>
      </c>
      <c r="Y11" s="15">
        <f t="shared" si="27"/>
        <v>0</v>
      </c>
      <c r="Z11" s="16">
        <f t="shared" si="28"/>
        <v>0</v>
      </c>
      <c r="AA11" s="17">
        <f t="shared" si="29"/>
        <v>0</v>
      </c>
      <c r="AD11" s="159">
        <f t="shared" si="7"/>
        <v>0</v>
      </c>
      <c r="AE11" s="159">
        <f t="shared" si="8"/>
        <v>0</v>
      </c>
      <c r="AG11" s="157">
        <f t="shared" si="30"/>
        <v>0</v>
      </c>
      <c r="AI11" s="159">
        <f t="shared" si="9"/>
        <v>0</v>
      </c>
      <c r="AJ11" s="159">
        <f t="shared" si="10"/>
        <v>0</v>
      </c>
      <c r="AK11" s="231">
        <f t="shared" si="31"/>
        <v>0</v>
      </c>
      <c r="AL11" s="231">
        <f t="shared" si="32"/>
        <v>0</v>
      </c>
      <c r="AM11" s="231">
        <f t="shared" si="33"/>
        <v>0</v>
      </c>
      <c r="AN11" s="194">
        <f t="shared" si="34"/>
        <v>0</v>
      </c>
      <c r="AO11" s="405">
        <f t="shared" si="35"/>
        <v>0</v>
      </c>
      <c r="AP11" s="406">
        <f t="shared" si="36"/>
        <v>0</v>
      </c>
      <c r="AQ11" s="407"/>
      <c r="AR11" s="411">
        <f t="shared" si="37"/>
        <v>0</v>
      </c>
      <c r="AS11" s="408">
        <f t="shared" si="38"/>
        <v>0</v>
      </c>
      <c r="AT11" s="409"/>
      <c r="AU11" s="414">
        <f t="shared" si="39"/>
        <v>0</v>
      </c>
      <c r="AV11" s="406">
        <f t="shared" si="40"/>
        <v>0</v>
      </c>
      <c r="AW11" s="411"/>
      <c r="AX11" s="411">
        <f t="shared" si="41"/>
        <v>0</v>
      </c>
      <c r="AY11" s="412">
        <f t="shared" si="42"/>
        <v>0</v>
      </c>
      <c r="AZ11" s="413"/>
      <c r="BA11" s="411">
        <f t="shared" si="43"/>
        <v>0</v>
      </c>
      <c r="BB11" s="406">
        <f t="shared" si="44"/>
        <v>0</v>
      </c>
      <c r="BC11" s="303">
        <f t="shared" si="45"/>
        <v>0</v>
      </c>
      <c r="BD11" s="210">
        <f t="shared" ref="BD11:BD48" si="54">(G11/9)*AP11</f>
        <v>0</v>
      </c>
      <c r="BE11" s="200">
        <f t="shared" si="11"/>
        <v>0</v>
      </c>
      <c r="BF11" s="200">
        <f t="shared" si="12"/>
        <v>0</v>
      </c>
      <c r="BG11" s="200">
        <f t="shared" si="13"/>
        <v>0</v>
      </c>
      <c r="BH11" s="211">
        <f t="shared" si="14"/>
        <v>0</v>
      </c>
      <c r="BI11" s="210" t="str">
        <f t="shared" si="15"/>
        <v xml:space="preserve"> </v>
      </c>
      <c r="BJ11" s="200" t="str">
        <f t="shared" si="16"/>
        <v xml:space="preserve"> </v>
      </c>
      <c r="BK11" s="200">
        <f t="shared" si="17"/>
        <v>0</v>
      </c>
      <c r="BL11" s="200"/>
      <c r="BM11" s="213">
        <f t="shared" si="46"/>
        <v>0</v>
      </c>
      <c r="BO11" s="195" t="str">
        <f t="shared" si="18"/>
        <v/>
      </c>
      <c r="BP11" s="195" t="str">
        <f t="shared" si="19"/>
        <v/>
      </c>
      <c r="BQ11" s="195">
        <f t="shared" si="20"/>
        <v>1</v>
      </c>
      <c r="BR11" s="215">
        <f t="shared" si="47"/>
        <v>1</v>
      </c>
      <c r="BS11" s="195" t="str">
        <f t="shared" si="48"/>
        <v>OK</v>
      </c>
      <c r="BU11" s="301">
        <f t="shared" si="49"/>
        <v>0</v>
      </c>
      <c r="BV11" s="301" t="str">
        <f t="shared" si="49"/>
        <v xml:space="preserve"> </v>
      </c>
      <c r="BW11" s="301" t="str">
        <f t="shared" si="49"/>
        <v xml:space="preserve"> </v>
      </c>
      <c r="BX11" s="242">
        <f t="shared" si="50"/>
        <v>0</v>
      </c>
      <c r="BY11" s="301">
        <f t="shared" si="51"/>
        <v>0</v>
      </c>
      <c r="BZ11" s="301" t="b">
        <f t="shared" si="52"/>
        <v>0</v>
      </c>
      <c r="CA11" s="301" t="b">
        <f t="shared" si="53"/>
        <v>0</v>
      </c>
    </row>
    <row r="12" spans="1:79">
      <c r="A12" s="36" t="s">
        <v>367</v>
      </c>
      <c r="B12" s="38"/>
      <c r="C12" s="149"/>
      <c r="D12" s="149"/>
      <c r="E12" s="223" t="s">
        <v>88</v>
      </c>
      <c r="F12" s="223">
        <v>12</v>
      </c>
      <c r="G12" s="346"/>
      <c r="H12" s="347"/>
      <c r="I12" s="306">
        <f t="shared" si="0"/>
        <v>0</v>
      </c>
      <c r="J12" s="306" t="str">
        <f t="shared" si="1"/>
        <v/>
      </c>
      <c r="K12" s="306" t="str">
        <f t="shared" si="2"/>
        <v/>
      </c>
      <c r="L12" s="226"/>
      <c r="M12" s="227"/>
      <c r="N12" s="227"/>
      <c r="O12" s="19">
        <f t="shared" si="3"/>
        <v>0</v>
      </c>
      <c r="P12" s="14">
        <f t="shared" si="4"/>
        <v>0</v>
      </c>
      <c r="Q12" s="15">
        <f t="shared" si="21"/>
        <v>0</v>
      </c>
      <c r="R12" s="15">
        <f t="shared" si="22"/>
        <v>0</v>
      </c>
      <c r="S12" s="15">
        <f t="shared" si="23"/>
        <v>0</v>
      </c>
      <c r="T12" s="15">
        <f t="shared" si="5"/>
        <v>0</v>
      </c>
      <c r="U12" s="142">
        <f t="shared" si="24"/>
        <v>0</v>
      </c>
      <c r="V12" s="15">
        <f t="shared" si="6"/>
        <v>0</v>
      </c>
      <c r="W12" s="142">
        <f t="shared" si="25"/>
        <v>0</v>
      </c>
      <c r="X12" s="142">
        <f t="shared" si="26"/>
        <v>0</v>
      </c>
      <c r="Y12" s="15">
        <f t="shared" si="27"/>
        <v>0</v>
      </c>
      <c r="Z12" s="16">
        <f t="shared" si="28"/>
        <v>0</v>
      </c>
      <c r="AA12" s="17">
        <f t="shared" si="29"/>
        <v>0</v>
      </c>
      <c r="AD12" s="159">
        <f t="shared" si="7"/>
        <v>0</v>
      </c>
      <c r="AE12" s="159">
        <f t="shared" si="8"/>
        <v>0</v>
      </c>
      <c r="AG12" s="157">
        <f t="shared" si="30"/>
        <v>0</v>
      </c>
      <c r="AI12" s="159">
        <f t="shared" si="9"/>
        <v>0</v>
      </c>
      <c r="AJ12" s="159">
        <f t="shared" si="10"/>
        <v>0</v>
      </c>
      <c r="AK12" s="231">
        <f t="shared" si="31"/>
        <v>0</v>
      </c>
      <c r="AL12" s="231">
        <f t="shared" si="32"/>
        <v>0</v>
      </c>
      <c r="AM12" s="231">
        <f t="shared" si="33"/>
        <v>0</v>
      </c>
      <c r="AN12" s="194">
        <f t="shared" si="34"/>
        <v>0</v>
      </c>
      <c r="AO12" s="405">
        <f t="shared" si="35"/>
        <v>0</v>
      </c>
      <c r="AP12" s="406">
        <f t="shared" si="36"/>
        <v>0</v>
      </c>
      <c r="AQ12" s="407"/>
      <c r="AR12" s="411">
        <f t="shared" si="37"/>
        <v>0</v>
      </c>
      <c r="AS12" s="408">
        <f t="shared" si="38"/>
        <v>0</v>
      </c>
      <c r="AT12" s="409"/>
      <c r="AU12" s="414">
        <f t="shared" si="39"/>
        <v>0</v>
      </c>
      <c r="AV12" s="406">
        <f t="shared" si="40"/>
        <v>0</v>
      </c>
      <c r="AW12" s="411"/>
      <c r="AX12" s="411">
        <f t="shared" si="41"/>
        <v>0</v>
      </c>
      <c r="AY12" s="412">
        <f t="shared" si="42"/>
        <v>0</v>
      </c>
      <c r="AZ12" s="413"/>
      <c r="BA12" s="411">
        <f t="shared" si="43"/>
        <v>0</v>
      </c>
      <c r="BB12" s="406">
        <f t="shared" si="44"/>
        <v>0</v>
      </c>
      <c r="BC12" s="303">
        <f t="shared" si="45"/>
        <v>0</v>
      </c>
      <c r="BD12" s="210">
        <f t="shared" si="54"/>
        <v>0</v>
      </c>
      <c r="BE12" s="200">
        <f t="shared" si="11"/>
        <v>0</v>
      </c>
      <c r="BF12" s="200">
        <f t="shared" si="12"/>
        <v>0</v>
      </c>
      <c r="BG12" s="200">
        <f t="shared" si="13"/>
        <v>0</v>
      </c>
      <c r="BH12" s="211">
        <f t="shared" si="14"/>
        <v>0</v>
      </c>
      <c r="BI12" s="210" t="str">
        <f t="shared" si="15"/>
        <v xml:space="preserve"> </v>
      </c>
      <c r="BJ12" s="200" t="str">
        <f t="shared" si="16"/>
        <v xml:space="preserve"> </v>
      </c>
      <c r="BK12" s="200">
        <f t="shared" si="17"/>
        <v>0</v>
      </c>
      <c r="BL12" s="200"/>
      <c r="BM12" s="213">
        <f t="shared" si="46"/>
        <v>0</v>
      </c>
      <c r="BO12" s="195" t="str">
        <f t="shared" si="18"/>
        <v/>
      </c>
      <c r="BP12" s="195" t="str">
        <f t="shared" si="19"/>
        <v/>
      </c>
      <c r="BQ12" s="195">
        <f t="shared" si="20"/>
        <v>1</v>
      </c>
      <c r="BR12" s="215">
        <f t="shared" si="47"/>
        <v>1</v>
      </c>
      <c r="BS12" s="195" t="str">
        <f t="shared" si="48"/>
        <v>OK</v>
      </c>
      <c r="BU12" s="301">
        <f t="shared" si="49"/>
        <v>0</v>
      </c>
      <c r="BV12" s="301" t="str">
        <f t="shared" si="49"/>
        <v xml:space="preserve"> </v>
      </c>
      <c r="BW12" s="301" t="str">
        <f t="shared" si="49"/>
        <v xml:space="preserve"> </v>
      </c>
      <c r="BX12" s="242">
        <f t="shared" si="50"/>
        <v>0</v>
      </c>
      <c r="BY12" s="301">
        <f t="shared" si="51"/>
        <v>0</v>
      </c>
      <c r="BZ12" s="301" t="b">
        <f t="shared" si="52"/>
        <v>0</v>
      </c>
      <c r="CA12" s="301" t="b">
        <f t="shared" si="53"/>
        <v>0</v>
      </c>
    </row>
    <row r="13" spans="1:79">
      <c r="A13" s="35" t="s">
        <v>368</v>
      </c>
      <c r="B13" s="39"/>
      <c r="C13" s="150"/>
      <c r="D13" s="150"/>
      <c r="E13" s="228" t="s">
        <v>88</v>
      </c>
      <c r="F13" s="228">
        <v>12</v>
      </c>
      <c r="G13" s="344"/>
      <c r="H13" s="345"/>
      <c r="I13" s="305">
        <f t="shared" si="0"/>
        <v>0</v>
      </c>
      <c r="J13" s="305" t="str">
        <f t="shared" si="1"/>
        <v/>
      </c>
      <c r="K13" s="305" t="str">
        <f t="shared" si="2"/>
        <v/>
      </c>
      <c r="L13" s="221"/>
      <c r="M13" s="222"/>
      <c r="N13" s="222"/>
      <c r="O13" s="19">
        <f t="shared" si="3"/>
        <v>0</v>
      </c>
      <c r="P13" s="14">
        <f t="shared" si="4"/>
        <v>0</v>
      </c>
      <c r="Q13" s="15">
        <f t="shared" si="21"/>
        <v>0</v>
      </c>
      <c r="R13" s="15">
        <f t="shared" si="22"/>
        <v>0</v>
      </c>
      <c r="S13" s="15">
        <f t="shared" si="23"/>
        <v>0</v>
      </c>
      <c r="T13" s="15">
        <f t="shared" si="5"/>
        <v>0</v>
      </c>
      <c r="U13" s="142">
        <f t="shared" si="24"/>
        <v>0</v>
      </c>
      <c r="V13" s="15">
        <f t="shared" si="6"/>
        <v>0</v>
      </c>
      <c r="W13" s="142">
        <f t="shared" si="25"/>
        <v>0</v>
      </c>
      <c r="X13" s="142">
        <f t="shared" si="26"/>
        <v>0</v>
      </c>
      <c r="Y13" s="15">
        <f t="shared" si="27"/>
        <v>0</v>
      </c>
      <c r="Z13" s="16">
        <f t="shared" si="28"/>
        <v>0</v>
      </c>
      <c r="AA13" s="17">
        <f t="shared" si="29"/>
        <v>0</v>
      </c>
      <c r="AD13" s="159">
        <f t="shared" si="7"/>
        <v>0</v>
      </c>
      <c r="AE13" s="159">
        <f t="shared" si="8"/>
        <v>0</v>
      </c>
      <c r="AG13" s="157">
        <f t="shared" si="30"/>
        <v>0</v>
      </c>
      <c r="AI13" s="159">
        <f t="shared" si="9"/>
        <v>0</v>
      </c>
      <c r="AJ13" s="159">
        <f t="shared" si="10"/>
        <v>0</v>
      </c>
      <c r="AK13" s="231">
        <f t="shared" si="31"/>
        <v>0</v>
      </c>
      <c r="AL13" s="231">
        <f t="shared" si="32"/>
        <v>0</v>
      </c>
      <c r="AM13" s="231">
        <f t="shared" si="33"/>
        <v>0</v>
      </c>
      <c r="AN13" s="194">
        <f t="shared" si="34"/>
        <v>0</v>
      </c>
      <c r="AO13" s="405">
        <f t="shared" si="35"/>
        <v>0</v>
      </c>
      <c r="AP13" s="406">
        <f t="shared" si="36"/>
        <v>0</v>
      </c>
      <c r="AQ13" s="407"/>
      <c r="AR13" s="411">
        <f t="shared" si="37"/>
        <v>0</v>
      </c>
      <c r="AS13" s="408">
        <f t="shared" si="38"/>
        <v>0</v>
      </c>
      <c r="AT13" s="409"/>
      <c r="AU13" s="414">
        <f t="shared" si="39"/>
        <v>0</v>
      </c>
      <c r="AV13" s="406">
        <f t="shared" si="40"/>
        <v>0</v>
      </c>
      <c r="AW13" s="411"/>
      <c r="AX13" s="411">
        <f t="shared" si="41"/>
        <v>0</v>
      </c>
      <c r="AY13" s="412">
        <f t="shared" si="42"/>
        <v>0</v>
      </c>
      <c r="AZ13" s="413"/>
      <c r="BA13" s="411">
        <f t="shared" si="43"/>
        <v>0</v>
      </c>
      <c r="BB13" s="406">
        <f t="shared" si="44"/>
        <v>0</v>
      </c>
      <c r="BC13" s="303">
        <f t="shared" si="45"/>
        <v>0</v>
      </c>
      <c r="BD13" s="210">
        <f t="shared" si="54"/>
        <v>0</v>
      </c>
      <c r="BE13" s="200">
        <f t="shared" si="11"/>
        <v>0</v>
      </c>
      <c r="BF13" s="200">
        <f t="shared" si="12"/>
        <v>0</v>
      </c>
      <c r="BG13" s="200">
        <f t="shared" si="13"/>
        <v>0</v>
      </c>
      <c r="BH13" s="211">
        <f t="shared" si="14"/>
        <v>0</v>
      </c>
      <c r="BI13" s="210" t="str">
        <f t="shared" si="15"/>
        <v xml:space="preserve"> </v>
      </c>
      <c r="BJ13" s="200" t="str">
        <f t="shared" si="16"/>
        <v xml:space="preserve"> </v>
      </c>
      <c r="BK13" s="200">
        <f t="shared" si="17"/>
        <v>0</v>
      </c>
      <c r="BL13" s="200"/>
      <c r="BM13" s="213">
        <f t="shared" si="46"/>
        <v>0</v>
      </c>
      <c r="BO13" s="195" t="str">
        <f t="shared" si="18"/>
        <v/>
      </c>
      <c r="BP13" s="195" t="str">
        <f t="shared" si="19"/>
        <v/>
      </c>
      <c r="BQ13" s="195">
        <f t="shared" si="20"/>
        <v>1</v>
      </c>
      <c r="BR13" s="215">
        <f t="shared" si="47"/>
        <v>1</v>
      </c>
      <c r="BS13" s="195" t="str">
        <f t="shared" si="48"/>
        <v>OK</v>
      </c>
      <c r="BU13" s="301">
        <f t="shared" si="49"/>
        <v>0</v>
      </c>
      <c r="BV13" s="301" t="str">
        <f t="shared" si="49"/>
        <v xml:space="preserve"> </v>
      </c>
      <c r="BW13" s="301" t="str">
        <f t="shared" si="49"/>
        <v xml:space="preserve"> </v>
      </c>
      <c r="BX13" s="242">
        <f t="shared" si="50"/>
        <v>0</v>
      </c>
      <c r="BY13" s="301">
        <f t="shared" si="51"/>
        <v>0</v>
      </c>
      <c r="BZ13" s="301" t="b">
        <f t="shared" si="52"/>
        <v>0</v>
      </c>
      <c r="CA13" s="301" t="b">
        <f t="shared" si="53"/>
        <v>0</v>
      </c>
    </row>
    <row r="14" spans="1:79">
      <c r="A14" s="36" t="s">
        <v>369</v>
      </c>
      <c r="B14" s="38"/>
      <c r="C14" s="149"/>
      <c r="D14" s="149"/>
      <c r="E14" s="223" t="s">
        <v>88</v>
      </c>
      <c r="F14" s="223">
        <v>12</v>
      </c>
      <c r="G14" s="224"/>
      <c r="H14" s="225"/>
      <c r="I14" s="306">
        <f t="shared" si="0"/>
        <v>0</v>
      </c>
      <c r="J14" s="306" t="str">
        <f t="shared" si="1"/>
        <v/>
      </c>
      <c r="K14" s="306" t="str">
        <f t="shared" si="2"/>
        <v/>
      </c>
      <c r="L14" s="226"/>
      <c r="M14" s="227"/>
      <c r="N14" s="227"/>
      <c r="O14" s="19">
        <f t="shared" si="3"/>
        <v>0</v>
      </c>
      <c r="P14" s="14">
        <f t="shared" si="4"/>
        <v>0</v>
      </c>
      <c r="Q14" s="15">
        <f t="shared" si="21"/>
        <v>0</v>
      </c>
      <c r="R14" s="15">
        <f t="shared" si="22"/>
        <v>0</v>
      </c>
      <c r="S14" s="15">
        <f t="shared" si="23"/>
        <v>0</v>
      </c>
      <c r="T14" s="15">
        <f t="shared" si="5"/>
        <v>0</v>
      </c>
      <c r="U14" s="142">
        <f t="shared" si="24"/>
        <v>0</v>
      </c>
      <c r="V14" s="15">
        <f t="shared" si="6"/>
        <v>0</v>
      </c>
      <c r="W14" s="142">
        <f t="shared" si="25"/>
        <v>0</v>
      </c>
      <c r="X14" s="142">
        <f t="shared" si="26"/>
        <v>0</v>
      </c>
      <c r="Y14" s="15">
        <f t="shared" si="27"/>
        <v>0</v>
      </c>
      <c r="Z14" s="16">
        <f t="shared" si="28"/>
        <v>0</v>
      </c>
      <c r="AA14" s="17">
        <f t="shared" si="29"/>
        <v>0</v>
      </c>
      <c r="AD14" s="159">
        <f t="shared" si="7"/>
        <v>0</v>
      </c>
      <c r="AE14" s="159">
        <f t="shared" si="8"/>
        <v>0</v>
      </c>
      <c r="AG14" s="157">
        <f t="shared" si="30"/>
        <v>0</v>
      </c>
      <c r="AI14" s="159">
        <f t="shared" si="9"/>
        <v>0</v>
      </c>
      <c r="AJ14" s="159">
        <f t="shared" si="10"/>
        <v>0</v>
      </c>
      <c r="AK14" s="231">
        <f t="shared" si="31"/>
        <v>0</v>
      </c>
      <c r="AL14" s="231">
        <f t="shared" si="32"/>
        <v>0</v>
      </c>
      <c r="AM14" s="231">
        <f t="shared" si="33"/>
        <v>0</v>
      </c>
      <c r="AN14" s="194">
        <f t="shared" si="34"/>
        <v>0</v>
      </c>
      <c r="AO14" s="405">
        <f t="shared" si="35"/>
        <v>0</v>
      </c>
      <c r="AP14" s="406">
        <f t="shared" si="36"/>
        <v>0</v>
      </c>
      <c r="AQ14" s="407"/>
      <c r="AR14" s="411">
        <f t="shared" si="37"/>
        <v>0</v>
      </c>
      <c r="AS14" s="408">
        <f t="shared" si="38"/>
        <v>0</v>
      </c>
      <c r="AT14" s="409"/>
      <c r="AU14" s="414">
        <f t="shared" si="39"/>
        <v>0</v>
      </c>
      <c r="AV14" s="406">
        <f t="shared" si="40"/>
        <v>0</v>
      </c>
      <c r="AW14" s="411"/>
      <c r="AX14" s="411">
        <f t="shared" si="41"/>
        <v>0</v>
      </c>
      <c r="AY14" s="412">
        <f t="shared" si="42"/>
        <v>0</v>
      </c>
      <c r="AZ14" s="413"/>
      <c r="BA14" s="411">
        <f t="shared" si="43"/>
        <v>0</v>
      </c>
      <c r="BB14" s="406">
        <f t="shared" si="44"/>
        <v>0</v>
      </c>
      <c r="BC14" s="303">
        <f t="shared" si="45"/>
        <v>0</v>
      </c>
      <c r="BD14" s="210">
        <f t="shared" si="54"/>
        <v>0</v>
      </c>
      <c r="BE14" s="200">
        <f t="shared" si="11"/>
        <v>0</v>
      </c>
      <c r="BF14" s="200">
        <f t="shared" si="12"/>
        <v>0</v>
      </c>
      <c r="BG14" s="200">
        <f t="shared" si="13"/>
        <v>0</v>
      </c>
      <c r="BH14" s="211">
        <f t="shared" si="14"/>
        <v>0</v>
      </c>
      <c r="BI14" s="210" t="str">
        <f t="shared" si="15"/>
        <v xml:space="preserve"> </v>
      </c>
      <c r="BJ14" s="200" t="str">
        <f t="shared" si="16"/>
        <v xml:space="preserve"> </v>
      </c>
      <c r="BK14" s="200">
        <f t="shared" si="17"/>
        <v>0</v>
      </c>
      <c r="BL14" s="200"/>
      <c r="BM14" s="213">
        <f t="shared" si="46"/>
        <v>0</v>
      </c>
      <c r="BO14" s="195" t="str">
        <f t="shared" si="18"/>
        <v/>
      </c>
      <c r="BP14" s="195" t="str">
        <f t="shared" si="19"/>
        <v/>
      </c>
      <c r="BQ14" s="195">
        <f t="shared" si="20"/>
        <v>1</v>
      </c>
      <c r="BR14" s="215">
        <f t="shared" si="47"/>
        <v>1</v>
      </c>
      <c r="BS14" s="195" t="str">
        <f t="shared" si="48"/>
        <v>OK</v>
      </c>
      <c r="BU14" s="301">
        <f t="shared" si="49"/>
        <v>0</v>
      </c>
      <c r="BV14" s="301" t="str">
        <f t="shared" si="49"/>
        <v xml:space="preserve"> </v>
      </c>
      <c r="BW14" s="301" t="str">
        <f t="shared" si="49"/>
        <v xml:space="preserve"> </v>
      </c>
      <c r="BX14" s="242">
        <f t="shared" si="50"/>
        <v>0</v>
      </c>
      <c r="BY14" s="301">
        <f t="shared" si="51"/>
        <v>0</v>
      </c>
      <c r="BZ14" s="301" t="b">
        <f t="shared" si="52"/>
        <v>0</v>
      </c>
      <c r="CA14" s="301" t="b">
        <f t="shared" si="53"/>
        <v>0</v>
      </c>
    </row>
    <row r="15" spans="1:79">
      <c r="A15" s="35" t="s">
        <v>370</v>
      </c>
      <c r="B15" s="39"/>
      <c r="C15" s="150"/>
      <c r="D15" s="150"/>
      <c r="E15" s="228" t="s">
        <v>88</v>
      </c>
      <c r="F15" s="228">
        <v>12</v>
      </c>
      <c r="G15" s="219"/>
      <c r="H15" s="220"/>
      <c r="I15" s="305">
        <f t="shared" si="0"/>
        <v>0</v>
      </c>
      <c r="J15" s="305" t="str">
        <f t="shared" si="1"/>
        <v/>
      </c>
      <c r="K15" s="305" t="str">
        <f t="shared" si="2"/>
        <v/>
      </c>
      <c r="L15" s="221"/>
      <c r="M15" s="222"/>
      <c r="N15" s="222"/>
      <c r="O15" s="19">
        <f t="shared" si="3"/>
        <v>0</v>
      </c>
      <c r="P15" s="14">
        <f t="shared" si="4"/>
        <v>0</v>
      </c>
      <c r="Q15" s="15">
        <f t="shared" si="21"/>
        <v>0</v>
      </c>
      <c r="R15" s="15">
        <f t="shared" si="22"/>
        <v>0</v>
      </c>
      <c r="S15" s="15">
        <f t="shared" si="23"/>
        <v>0</v>
      </c>
      <c r="T15" s="15">
        <f t="shared" si="5"/>
        <v>0</v>
      </c>
      <c r="U15" s="142">
        <f t="shared" si="24"/>
        <v>0</v>
      </c>
      <c r="V15" s="15">
        <f t="shared" si="6"/>
        <v>0</v>
      </c>
      <c r="W15" s="142">
        <f t="shared" si="25"/>
        <v>0</v>
      </c>
      <c r="X15" s="142">
        <f t="shared" si="26"/>
        <v>0</v>
      </c>
      <c r="Y15" s="15">
        <f t="shared" si="27"/>
        <v>0</v>
      </c>
      <c r="Z15" s="16">
        <f t="shared" si="28"/>
        <v>0</v>
      </c>
      <c r="AA15" s="17">
        <f t="shared" si="29"/>
        <v>0</v>
      </c>
      <c r="AD15" s="159">
        <f t="shared" si="7"/>
        <v>0</v>
      </c>
      <c r="AE15" s="159">
        <f t="shared" si="8"/>
        <v>0</v>
      </c>
      <c r="AG15" s="157">
        <f t="shared" si="30"/>
        <v>0</v>
      </c>
      <c r="AI15" s="159">
        <f t="shared" si="9"/>
        <v>0</v>
      </c>
      <c r="AJ15" s="159">
        <f t="shared" si="10"/>
        <v>0</v>
      </c>
      <c r="AK15" s="231">
        <f t="shared" si="31"/>
        <v>0</v>
      </c>
      <c r="AL15" s="231">
        <f t="shared" si="32"/>
        <v>0</v>
      </c>
      <c r="AM15" s="231">
        <f t="shared" si="33"/>
        <v>0</v>
      </c>
      <c r="AN15" s="194">
        <f t="shared" si="34"/>
        <v>0</v>
      </c>
      <c r="AO15" s="405">
        <f t="shared" si="35"/>
        <v>0</v>
      </c>
      <c r="AP15" s="406">
        <f t="shared" si="36"/>
        <v>0</v>
      </c>
      <c r="AQ15" s="407"/>
      <c r="AR15" s="411">
        <f t="shared" si="37"/>
        <v>0</v>
      </c>
      <c r="AS15" s="408">
        <f t="shared" si="38"/>
        <v>0</v>
      </c>
      <c r="AT15" s="409"/>
      <c r="AU15" s="414">
        <f t="shared" si="39"/>
        <v>0</v>
      </c>
      <c r="AV15" s="406">
        <f t="shared" si="40"/>
        <v>0</v>
      </c>
      <c r="AW15" s="411"/>
      <c r="AX15" s="411">
        <f t="shared" si="41"/>
        <v>0</v>
      </c>
      <c r="AY15" s="412">
        <f t="shared" si="42"/>
        <v>0</v>
      </c>
      <c r="AZ15" s="413"/>
      <c r="BA15" s="411">
        <f t="shared" si="43"/>
        <v>0</v>
      </c>
      <c r="BB15" s="406">
        <f t="shared" si="44"/>
        <v>0</v>
      </c>
      <c r="BC15" s="303">
        <f t="shared" si="45"/>
        <v>0</v>
      </c>
      <c r="BD15" s="210">
        <f t="shared" si="54"/>
        <v>0</v>
      </c>
      <c r="BE15" s="200">
        <f t="shared" si="11"/>
        <v>0</v>
      </c>
      <c r="BF15" s="200">
        <f t="shared" si="12"/>
        <v>0</v>
      </c>
      <c r="BG15" s="200">
        <f t="shared" si="13"/>
        <v>0</v>
      </c>
      <c r="BH15" s="211">
        <f t="shared" si="14"/>
        <v>0</v>
      </c>
      <c r="BI15" s="210" t="str">
        <f t="shared" si="15"/>
        <v xml:space="preserve"> </v>
      </c>
      <c r="BJ15" s="200" t="str">
        <f t="shared" si="16"/>
        <v xml:space="preserve"> </v>
      </c>
      <c r="BK15" s="200">
        <f t="shared" si="17"/>
        <v>0</v>
      </c>
      <c r="BL15" s="200"/>
      <c r="BM15" s="213">
        <f t="shared" si="46"/>
        <v>0</v>
      </c>
      <c r="BO15" s="195" t="str">
        <f t="shared" si="18"/>
        <v/>
      </c>
      <c r="BP15" s="195" t="str">
        <f t="shared" si="19"/>
        <v/>
      </c>
      <c r="BQ15" s="195">
        <f t="shared" si="20"/>
        <v>1</v>
      </c>
      <c r="BR15" s="215">
        <f t="shared" si="47"/>
        <v>1</v>
      </c>
      <c r="BS15" s="195" t="str">
        <f t="shared" si="48"/>
        <v>OK</v>
      </c>
      <c r="BU15" s="301">
        <f t="shared" si="49"/>
        <v>0</v>
      </c>
      <c r="BV15" s="301" t="str">
        <f t="shared" si="49"/>
        <v xml:space="preserve"> </v>
      </c>
      <c r="BW15" s="301" t="str">
        <f t="shared" si="49"/>
        <v xml:space="preserve"> </v>
      </c>
      <c r="BX15" s="242">
        <f t="shared" si="50"/>
        <v>0</v>
      </c>
      <c r="BY15" s="301">
        <f t="shared" si="51"/>
        <v>0</v>
      </c>
      <c r="BZ15" s="301" t="b">
        <f t="shared" si="52"/>
        <v>0</v>
      </c>
      <c r="CA15" s="301" t="b">
        <f t="shared" si="53"/>
        <v>0</v>
      </c>
    </row>
    <row r="16" spans="1:79">
      <c r="A16" s="36" t="s">
        <v>371</v>
      </c>
      <c r="B16" s="38"/>
      <c r="C16" s="149"/>
      <c r="D16" s="149"/>
      <c r="E16" s="223" t="s">
        <v>88</v>
      </c>
      <c r="F16" s="223">
        <v>12</v>
      </c>
      <c r="G16" s="224"/>
      <c r="H16" s="225"/>
      <c r="I16" s="306">
        <f t="shared" si="0"/>
        <v>0</v>
      </c>
      <c r="J16" s="306" t="str">
        <f t="shared" si="1"/>
        <v/>
      </c>
      <c r="K16" s="306" t="str">
        <f t="shared" si="2"/>
        <v/>
      </c>
      <c r="L16" s="226"/>
      <c r="M16" s="227"/>
      <c r="N16" s="227"/>
      <c r="O16" s="19">
        <f t="shared" si="3"/>
        <v>0</v>
      </c>
      <c r="P16" s="14">
        <f t="shared" si="4"/>
        <v>0</v>
      </c>
      <c r="Q16" s="15">
        <f t="shared" si="21"/>
        <v>0</v>
      </c>
      <c r="R16" s="15">
        <f t="shared" si="22"/>
        <v>0</v>
      </c>
      <c r="S16" s="15">
        <f t="shared" si="23"/>
        <v>0</v>
      </c>
      <c r="T16" s="15">
        <f t="shared" si="5"/>
        <v>0</v>
      </c>
      <c r="U16" s="142">
        <f t="shared" si="24"/>
        <v>0</v>
      </c>
      <c r="V16" s="15">
        <f t="shared" si="6"/>
        <v>0</v>
      </c>
      <c r="W16" s="142">
        <f t="shared" si="25"/>
        <v>0</v>
      </c>
      <c r="X16" s="142">
        <f t="shared" si="26"/>
        <v>0</v>
      </c>
      <c r="Y16" s="15">
        <f t="shared" si="27"/>
        <v>0</v>
      </c>
      <c r="Z16" s="16">
        <f t="shared" si="28"/>
        <v>0</v>
      </c>
      <c r="AA16" s="17">
        <f t="shared" si="29"/>
        <v>0</v>
      </c>
      <c r="AD16" s="159">
        <f t="shared" si="7"/>
        <v>0</v>
      </c>
      <c r="AE16" s="159">
        <f t="shared" si="8"/>
        <v>0</v>
      </c>
      <c r="AG16" s="157">
        <f t="shared" si="30"/>
        <v>0</v>
      </c>
      <c r="AI16" s="159">
        <f t="shared" si="9"/>
        <v>0</v>
      </c>
      <c r="AJ16" s="159">
        <f t="shared" si="10"/>
        <v>0</v>
      </c>
      <c r="AK16" s="231">
        <f t="shared" si="31"/>
        <v>0</v>
      </c>
      <c r="AL16" s="231">
        <f t="shared" si="32"/>
        <v>0</v>
      </c>
      <c r="AM16" s="231">
        <f t="shared" si="33"/>
        <v>0</v>
      </c>
      <c r="AN16" s="194">
        <f t="shared" si="34"/>
        <v>0</v>
      </c>
      <c r="AO16" s="405">
        <f t="shared" si="35"/>
        <v>0</v>
      </c>
      <c r="AP16" s="406">
        <f t="shared" si="36"/>
        <v>0</v>
      </c>
      <c r="AQ16" s="407"/>
      <c r="AR16" s="411">
        <f t="shared" si="37"/>
        <v>0</v>
      </c>
      <c r="AS16" s="408">
        <f t="shared" si="38"/>
        <v>0</v>
      </c>
      <c r="AT16" s="409"/>
      <c r="AU16" s="414">
        <f t="shared" si="39"/>
        <v>0</v>
      </c>
      <c r="AV16" s="406">
        <f t="shared" si="40"/>
        <v>0</v>
      </c>
      <c r="AW16" s="411"/>
      <c r="AX16" s="411">
        <f t="shared" si="41"/>
        <v>0</v>
      </c>
      <c r="AY16" s="412">
        <f t="shared" si="42"/>
        <v>0</v>
      </c>
      <c r="AZ16" s="413"/>
      <c r="BA16" s="411">
        <f t="shared" si="43"/>
        <v>0</v>
      </c>
      <c r="BB16" s="406">
        <f t="shared" si="44"/>
        <v>0</v>
      </c>
      <c r="BC16" s="303">
        <f t="shared" si="45"/>
        <v>0</v>
      </c>
      <c r="BD16" s="210">
        <f t="shared" si="54"/>
        <v>0</v>
      </c>
      <c r="BE16" s="200">
        <f t="shared" si="11"/>
        <v>0</v>
      </c>
      <c r="BF16" s="200">
        <f t="shared" si="12"/>
        <v>0</v>
      </c>
      <c r="BG16" s="200">
        <f t="shared" si="13"/>
        <v>0</v>
      </c>
      <c r="BH16" s="211">
        <f t="shared" si="14"/>
        <v>0</v>
      </c>
      <c r="BI16" s="210" t="str">
        <f t="shared" si="15"/>
        <v xml:space="preserve"> </v>
      </c>
      <c r="BJ16" s="200" t="str">
        <f t="shared" si="16"/>
        <v xml:space="preserve"> </v>
      </c>
      <c r="BK16" s="200">
        <f t="shared" si="17"/>
        <v>0</v>
      </c>
      <c r="BL16" s="200"/>
      <c r="BM16" s="213">
        <f t="shared" si="46"/>
        <v>0</v>
      </c>
      <c r="BO16" s="195" t="str">
        <f t="shared" si="18"/>
        <v/>
      </c>
      <c r="BP16" s="195" t="str">
        <f t="shared" si="19"/>
        <v/>
      </c>
      <c r="BQ16" s="195">
        <f t="shared" si="20"/>
        <v>1</v>
      </c>
      <c r="BR16" s="215">
        <f t="shared" si="47"/>
        <v>1</v>
      </c>
      <c r="BS16" s="195" t="str">
        <f t="shared" si="48"/>
        <v>OK</v>
      </c>
      <c r="BU16" s="301">
        <f t="shared" si="49"/>
        <v>0</v>
      </c>
      <c r="BV16" s="301" t="str">
        <f t="shared" si="49"/>
        <v xml:space="preserve"> </v>
      </c>
      <c r="BW16" s="301" t="str">
        <f t="shared" si="49"/>
        <v xml:space="preserve"> </v>
      </c>
      <c r="BX16" s="242">
        <f t="shared" si="50"/>
        <v>0</v>
      </c>
      <c r="BY16" s="301">
        <f t="shared" si="51"/>
        <v>0</v>
      </c>
      <c r="BZ16" s="301" t="b">
        <f t="shared" si="52"/>
        <v>0</v>
      </c>
      <c r="CA16" s="301" t="b">
        <f t="shared" si="53"/>
        <v>0</v>
      </c>
    </row>
    <row r="17" spans="1:79">
      <c r="A17" s="35" t="s">
        <v>113</v>
      </c>
      <c r="B17" s="216"/>
      <c r="C17" s="229"/>
      <c r="D17" s="229"/>
      <c r="E17" s="228"/>
      <c r="F17" s="228"/>
      <c r="G17" s="219"/>
      <c r="H17" s="220"/>
      <c r="I17" s="305" t="str">
        <f t="shared" si="0"/>
        <v/>
      </c>
      <c r="J17" s="305" t="str">
        <f t="shared" si="1"/>
        <v/>
      </c>
      <c r="K17" s="305" t="str">
        <f t="shared" si="2"/>
        <v/>
      </c>
      <c r="L17" s="221"/>
      <c r="M17" s="222"/>
      <c r="N17" s="222"/>
      <c r="O17" s="19">
        <f t="shared" si="3"/>
        <v>0</v>
      </c>
      <c r="P17" s="14">
        <f t="shared" si="4"/>
        <v>0</v>
      </c>
      <c r="Q17" s="15">
        <f t="shared" si="21"/>
        <v>0</v>
      </c>
      <c r="R17" s="15">
        <f t="shared" si="22"/>
        <v>0</v>
      </c>
      <c r="S17" s="15">
        <f t="shared" si="23"/>
        <v>0</v>
      </c>
      <c r="T17" s="15">
        <f t="shared" si="5"/>
        <v>0</v>
      </c>
      <c r="U17" s="142">
        <f t="shared" si="24"/>
        <v>0</v>
      </c>
      <c r="V17" s="15">
        <f t="shared" si="6"/>
        <v>0</v>
      </c>
      <c r="W17" s="142">
        <f t="shared" si="25"/>
        <v>0</v>
      </c>
      <c r="X17" s="142">
        <f t="shared" si="26"/>
        <v>0</v>
      </c>
      <c r="Y17" s="15">
        <f t="shared" si="27"/>
        <v>0</v>
      </c>
      <c r="Z17" s="16">
        <f t="shared" si="28"/>
        <v>0</v>
      </c>
      <c r="AA17" s="17">
        <f t="shared" si="29"/>
        <v>0</v>
      </c>
      <c r="AD17" s="159">
        <f t="shared" si="7"/>
        <v>0</v>
      </c>
      <c r="AE17" s="159">
        <f t="shared" si="8"/>
        <v>0</v>
      </c>
      <c r="AG17" s="157">
        <f t="shared" si="30"/>
        <v>0</v>
      </c>
      <c r="AI17" s="159">
        <f t="shared" si="9"/>
        <v>0</v>
      </c>
      <c r="AJ17" s="159">
        <f t="shared" si="10"/>
        <v>0</v>
      </c>
      <c r="AK17" s="231">
        <f t="shared" si="31"/>
        <v>0</v>
      </c>
      <c r="AL17" s="231">
        <f t="shared" si="32"/>
        <v>0</v>
      </c>
      <c r="AM17" s="231">
        <f t="shared" si="33"/>
        <v>0</v>
      </c>
      <c r="AN17" s="194">
        <f t="shared" si="34"/>
        <v>0</v>
      </c>
      <c r="AO17" s="405">
        <f t="shared" si="35"/>
        <v>0</v>
      </c>
      <c r="AP17" s="406">
        <f t="shared" si="36"/>
        <v>0</v>
      </c>
      <c r="AQ17" s="407"/>
      <c r="AR17" s="411">
        <f t="shared" si="37"/>
        <v>0</v>
      </c>
      <c r="AS17" s="408">
        <f t="shared" si="38"/>
        <v>0</v>
      </c>
      <c r="AT17" s="409"/>
      <c r="AU17" s="414">
        <f t="shared" si="39"/>
        <v>0</v>
      </c>
      <c r="AV17" s="406">
        <f t="shared" si="40"/>
        <v>0</v>
      </c>
      <c r="AW17" s="411"/>
      <c r="AX17" s="411">
        <f t="shared" si="41"/>
        <v>0</v>
      </c>
      <c r="AY17" s="412">
        <f t="shared" si="42"/>
        <v>0</v>
      </c>
      <c r="AZ17" s="413"/>
      <c r="BA17" s="411">
        <f t="shared" si="43"/>
        <v>0</v>
      </c>
      <c r="BB17" s="406">
        <f t="shared" si="44"/>
        <v>0</v>
      </c>
      <c r="BC17" s="303" t="str">
        <f t="shared" si="45"/>
        <v xml:space="preserve"> </v>
      </c>
      <c r="BD17" s="210">
        <f t="shared" si="54"/>
        <v>0</v>
      </c>
      <c r="BE17" s="200">
        <f t="shared" si="11"/>
        <v>0</v>
      </c>
      <c r="BF17" s="200">
        <f t="shared" si="12"/>
        <v>0</v>
      </c>
      <c r="BG17" s="200">
        <f t="shared" si="13"/>
        <v>0</v>
      </c>
      <c r="BH17" s="211">
        <f t="shared" si="14"/>
        <v>0</v>
      </c>
      <c r="BI17" s="210" t="str">
        <f t="shared" si="15"/>
        <v xml:space="preserve"> </v>
      </c>
      <c r="BJ17" s="200" t="str">
        <f t="shared" si="16"/>
        <v xml:space="preserve"> </v>
      </c>
      <c r="BK17" s="200" t="str">
        <f t="shared" si="17"/>
        <v xml:space="preserve"> </v>
      </c>
      <c r="BL17" s="200"/>
      <c r="BM17" s="213">
        <f t="shared" si="46"/>
        <v>0</v>
      </c>
      <c r="BO17" s="195" t="str">
        <f t="shared" si="18"/>
        <v/>
      </c>
      <c r="BP17" s="195" t="str">
        <f t="shared" si="19"/>
        <v/>
      </c>
      <c r="BQ17" s="195" t="str">
        <f t="shared" si="20"/>
        <v/>
      </c>
      <c r="BR17" s="215">
        <f t="shared" si="47"/>
        <v>0</v>
      </c>
      <c r="BS17" s="195" t="str">
        <f t="shared" si="48"/>
        <v/>
      </c>
      <c r="BU17" s="301" t="str">
        <f t="shared" si="49"/>
        <v xml:space="preserve"> </v>
      </c>
      <c r="BV17" s="301" t="str">
        <f t="shared" si="49"/>
        <v xml:space="preserve"> </v>
      </c>
      <c r="BW17" s="301" t="str">
        <f t="shared" si="49"/>
        <v xml:space="preserve"> </v>
      </c>
      <c r="BX17" s="242">
        <f t="shared" si="50"/>
        <v>0</v>
      </c>
      <c r="BY17" s="301" t="b">
        <f t="shared" si="51"/>
        <v>0</v>
      </c>
      <c r="BZ17" s="301" t="b">
        <f t="shared" si="52"/>
        <v>0</v>
      </c>
      <c r="CA17" s="301" t="b">
        <f t="shared" si="53"/>
        <v>0</v>
      </c>
    </row>
    <row r="18" spans="1:79">
      <c r="A18" s="36" t="s">
        <v>114</v>
      </c>
      <c r="B18" s="217"/>
      <c r="C18" s="230"/>
      <c r="D18" s="230"/>
      <c r="E18" s="223"/>
      <c r="F18" s="223"/>
      <c r="G18" s="224"/>
      <c r="H18" s="225"/>
      <c r="I18" s="306" t="str">
        <f t="shared" si="0"/>
        <v/>
      </c>
      <c r="J18" s="306" t="str">
        <f t="shared" si="1"/>
        <v/>
      </c>
      <c r="K18" s="306" t="str">
        <f t="shared" si="2"/>
        <v/>
      </c>
      <c r="L18" s="226"/>
      <c r="M18" s="227"/>
      <c r="N18" s="227"/>
      <c r="O18" s="19">
        <f t="shared" si="3"/>
        <v>0</v>
      </c>
      <c r="P18" s="14">
        <f t="shared" si="4"/>
        <v>0</v>
      </c>
      <c r="Q18" s="15">
        <f t="shared" si="21"/>
        <v>0</v>
      </c>
      <c r="R18" s="15">
        <f t="shared" si="22"/>
        <v>0</v>
      </c>
      <c r="S18" s="15">
        <f t="shared" si="23"/>
        <v>0</v>
      </c>
      <c r="T18" s="15">
        <f t="shared" si="5"/>
        <v>0</v>
      </c>
      <c r="U18" s="142">
        <f t="shared" si="24"/>
        <v>0</v>
      </c>
      <c r="V18" s="15">
        <f t="shared" si="6"/>
        <v>0</v>
      </c>
      <c r="W18" s="142">
        <f t="shared" si="25"/>
        <v>0</v>
      </c>
      <c r="X18" s="142">
        <f t="shared" si="26"/>
        <v>0</v>
      </c>
      <c r="Y18" s="15">
        <f t="shared" si="27"/>
        <v>0</v>
      </c>
      <c r="Z18" s="16">
        <f t="shared" si="28"/>
        <v>0</v>
      </c>
      <c r="AA18" s="17">
        <f t="shared" si="29"/>
        <v>0</v>
      </c>
      <c r="AD18" s="159">
        <f t="shared" si="7"/>
        <v>0</v>
      </c>
      <c r="AE18" s="159">
        <f t="shared" si="8"/>
        <v>0</v>
      </c>
      <c r="AG18" s="157">
        <f t="shared" si="30"/>
        <v>0</v>
      </c>
      <c r="AI18" s="159">
        <f t="shared" si="9"/>
        <v>0</v>
      </c>
      <c r="AJ18" s="159">
        <f t="shared" si="10"/>
        <v>0</v>
      </c>
      <c r="AK18" s="231">
        <f t="shared" si="31"/>
        <v>0</v>
      </c>
      <c r="AL18" s="231">
        <f t="shared" si="32"/>
        <v>0</v>
      </c>
      <c r="AM18" s="231">
        <f t="shared" si="33"/>
        <v>0</v>
      </c>
      <c r="AN18" s="194">
        <f t="shared" si="34"/>
        <v>0</v>
      </c>
      <c r="AO18" s="405">
        <f t="shared" si="35"/>
        <v>0</v>
      </c>
      <c r="AP18" s="406">
        <f t="shared" si="36"/>
        <v>0</v>
      </c>
      <c r="AQ18" s="407"/>
      <c r="AR18" s="411">
        <f t="shared" si="37"/>
        <v>0</v>
      </c>
      <c r="AS18" s="408">
        <f t="shared" si="38"/>
        <v>0</v>
      </c>
      <c r="AT18" s="409"/>
      <c r="AU18" s="414">
        <f t="shared" si="39"/>
        <v>0</v>
      </c>
      <c r="AV18" s="406">
        <f t="shared" si="40"/>
        <v>0</v>
      </c>
      <c r="AW18" s="411"/>
      <c r="AX18" s="411">
        <f t="shared" si="41"/>
        <v>0</v>
      </c>
      <c r="AY18" s="412">
        <f t="shared" si="42"/>
        <v>0</v>
      </c>
      <c r="AZ18" s="413"/>
      <c r="BA18" s="411">
        <f t="shared" si="43"/>
        <v>0</v>
      </c>
      <c r="BB18" s="406">
        <f t="shared" si="44"/>
        <v>0</v>
      </c>
      <c r="BC18" s="303" t="str">
        <f t="shared" si="45"/>
        <v xml:space="preserve"> </v>
      </c>
      <c r="BD18" s="210">
        <f t="shared" si="54"/>
        <v>0</v>
      </c>
      <c r="BE18" s="200">
        <f t="shared" si="11"/>
        <v>0</v>
      </c>
      <c r="BF18" s="200">
        <f t="shared" si="12"/>
        <v>0</v>
      </c>
      <c r="BG18" s="200">
        <f t="shared" si="13"/>
        <v>0</v>
      </c>
      <c r="BH18" s="211">
        <f t="shared" si="14"/>
        <v>0</v>
      </c>
      <c r="BI18" s="210" t="str">
        <f t="shared" si="15"/>
        <v xml:space="preserve"> </v>
      </c>
      <c r="BJ18" s="200" t="str">
        <f t="shared" si="16"/>
        <v xml:space="preserve"> </v>
      </c>
      <c r="BK18" s="200" t="str">
        <f t="shared" si="17"/>
        <v xml:space="preserve"> </v>
      </c>
      <c r="BL18" s="200"/>
      <c r="BM18" s="213">
        <f t="shared" si="46"/>
        <v>0</v>
      </c>
      <c r="BO18" s="195" t="str">
        <f t="shared" si="18"/>
        <v/>
      </c>
      <c r="BP18" s="195" t="str">
        <f t="shared" si="19"/>
        <v/>
      </c>
      <c r="BQ18" s="195" t="str">
        <f t="shared" si="20"/>
        <v/>
      </c>
      <c r="BR18" s="215">
        <f t="shared" si="47"/>
        <v>0</v>
      </c>
      <c r="BS18" s="195" t="str">
        <f t="shared" si="48"/>
        <v/>
      </c>
      <c r="BU18" s="301" t="str">
        <f t="shared" si="49"/>
        <v xml:space="preserve"> </v>
      </c>
      <c r="BV18" s="301" t="str">
        <f t="shared" si="49"/>
        <v xml:space="preserve"> </v>
      </c>
      <c r="BW18" s="301" t="str">
        <f t="shared" si="49"/>
        <v xml:space="preserve"> </v>
      </c>
      <c r="BX18" s="242">
        <f t="shared" si="50"/>
        <v>0</v>
      </c>
      <c r="BY18" s="301" t="b">
        <f t="shared" si="51"/>
        <v>0</v>
      </c>
      <c r="BZ18" s="301" t="b">
        <f t="shared" si="52"/>
        <v>0</v>
      </c>
      <c r="CA18" s="301" t="b">
        <f t="shared" si="53"/>
        <v>0</v>
      </c>
    </row>
    <row r="19" spans="1:79">
      <c r="A19" s="35" t="s">
        <v>115</v>
      </c>
      <c r="B19" s="216"/>
      <c r="C19" s="229"/>
      <c r="D19" s="229"/>
      <c r="E19" s="228"/>
      <c r="F19" s="228"/>
      <c r="G19" s="219"/>
      <c r="H19" s="220"/>
      <c r="I19" s="305" t="str">
        <f t="shared" si="0"/>
        <v/>
      </c>
      <c r="J19" s="305" t="str">
        <f t="shared" si="1"/>
        <v/>
      </c>
      <c r="K19" s="305" t="str">
        <f t="shared" si="2"/>
        <v/>
      </c>
      <c r="L19" s="221"/>
      <c r="M19" s="222"/>
      <c r="N19" s="222"/>
      <c r="O19" s="19">
        <f t="shared" si="3"/>
        <v>0</v>
      </c>
      <c r="P19" s="14">
        <f t="shared" si="4"/>
        <v>0</v>
      </c>
      <c r="Q19" s="15">
        <f t="shared" si="21"/>
        <v>0</v>
      </c>
      <c r="R19" s="15">
        <f t="shared" si="22"/>
        <v>0</v>
      </c>
      <c r="S19" s="15">
        <f t="shared" si="23"/>
        <v>0</v>
      </c>
      <c r="T19" s="15">
        <f t="shared" si="5"/>
        <v>0</v>
      </c>
      <c r="U19" s="142">
        <f t="shared" si="24"/>
        <v>0</v>
      </c>
      <c r="V19" s="15">
        <f t="shared" si="6"/>
        <v>0</v>
      </c>
      <c r="W19" s="142">
        <f t="shared" si="25"/>
        <v>0</v>
      </c>
      <c r="X19" s="142">
        <f t="shared" si="26"/>
        <v>0</v>
      </c>
      <c r="Y19" s="15">
        <f t="shared" si="27"/>
        <v>0</v>
      </c>
      <c r="Z19" s="16">
        <f t="shared" si="28"/>
        <v>0</v>
      </c>
      <c r="AA19" s="17">
        <f t="shared" si="29"/>
        <v>0</v>
      </c>
      <c r="AD19" s="159">
        <f t="shared" si="7"/>
        <v>0</v>
      </c>
      <c r="AE19" s="159">
        <f t="shared" si="8"/>
        <v>0</v>
      </c>
      <c r="AG19" s="157">
        <f t="shared" si="30"/>
        <v>0</v>
      </c>
      <c r="AI19" s="159">
        <f t="shared" si="9"/>
        <v>0</v>
      </c>
      <c r="AJ19" s="159">
        <f t="shared" si="10"/>
        <v>0</v>
      </c>
      <c r="AK19" s="231">
        <f t="shared" si="31"/>
        <v>0</v>
      </c>
      <c r="AL19" s="231">
        <f t="shared" si="32"/>
        <v>0</v>
      </c>
      <c r="AM19" s="231">
        <f t="shared" si="33"/>
        <v>0</v>
      </c>
      <c r="AN19" s="194">
        <f t="shared" si="34"/>
        <v>0</v>
      </c>
      <c r="AO19" s="405">
        <f t="shared" si="35"/>
        <v>0</v>
      </c>
      <c r="AP19" s="406">
        <f t="shared" si="36"/>
        <v>0</v>
      </c>
      <c r="AQ19" s="407"/>
      <c r="AR19" s="411">
        <f t="shared" si="37"/>
        <v>0</v>
      </c>
      <c r="AS19" s="408">
        <f t="shared" si="38"/>
        <v>0</v>
      </c>
      <c r="AT19" s="409"/>
      <c r="AU19" s="414">
        <f t="shared" si="39"/>
        <v>0</v>
      </c>
      <c r="AV19" s="406">
        <f t="shared" si="40"/>
        <v>0</v>
      </c>
      <c r="AW19" s="411"/>
      <c r="AX19" s="411">
        <f t="shared" si="41"/>
        <v>0</v>
      </c>
      <c r="AY19" s="412">
        <f t="shared" si="42"/>
        <v>0</v>
      </c>
      <c r="AZ19" s="413"/>
      <c r="BA19" s="411">
        <f t="shared" si="43"/>
        <v>0</v>
      </c>
      <c r="BB19" s="406">
        <f t="shared" si="44"/>
        <v>0</v>
      </c>
      <c r="BC19" s="303" t="str">
        <f t="shared" si="45"/>
        <v xml:space="preserve"> </v>
      </c>
      <c r="BD19" s="210">
        <f t="shared" si="54"/>
        <v>0</v>
      </c>
      <c r="BE19" s="200">
        <f t="shared" si="11"/>
        <v>0</v>
      </c>
      <c r="BF19" s="200">
        <f t="shared" si="12"/>
        <v>0</v>
      </c>
      <c r="BG19" s="200">
        <f t="shared" si="13"/>
        <v>0</v>
      </c>
      <c r="BH19" s="211">
        <f t="shared" si="14"/>
        <v>0</v>
      </c>
      <c r="BI19" s="210" t="str">
        <f t="shared" si="15"/>
        <v xml:space="preserve"> </v>
      </c>
      <c r="BJ19" s="200" t="str">
        <f t="shared" si="16"/>
        <v xml:space="preserve"> </v>
      </c>
      <c r="BK19" s="200" t="str">
        <f t="shared" si="17"/>
        <v xml:space="preserve"> </v>
      </c>
      <c r="BL19" s="200"/>
      <c r="BM19" s="213">
        <f t="shared" si="46"/>
        <v>0</v>
      </c>
      <c r="BO19" s="195" t="str">
        <f t="shared" si="18"/>
        <v/>
      </c>
      <c r="BP19" s="195" t="str">
        <f t="shared" si="19"/>
        <v/>
      </c>
      <c r="BQ19" s="195" t="str">
        <f t="shared" si="20"/>
        <v/>
      </c>
      <c r="BR19" s="215">
        <f t="shared" si="47"/>
        <v>0</v>
      </c>
      <c r="BS19" s="195" t="str">
        <f t="shared" si="48"/>
        <v/>
      </c>
      <c r="BU19" s="301" t="str">
        <f t="shared" si="49"/>
        <v xml:space="preserve"> </v>
      </c>
      <c r="BV19" s="301" t="str">
        <f t="shared" si="49"/>
        <v xml:space="preserve"> </v>
      </c>
      <c r="BW19" s="301" t="str">
        <f t="shared" si="49"/>
        <v xml:space="preserve"> </v>
      </c>
      <c r="BX19" s="242">
        <f t="shared" si="50"/>
        <v>0</v>
      </c>
      <c r="BY19" s="301" t="b">
        <f t="shared" si="51"/>
        <v>0</v>
      </c>
      <c r="BZ19" s="301" t="b">
        <f t="shared" si="52"/>
        <v>0</v>
      </c>
      <c r="CA19" s="301" t="b">
        <f t="shared" si="53"/>
        <v>0</v>
      </c>
    </row>
    <row r="20" spans="1:79">
      <c r="A20" s="18">
        <v>12</v>
      </c>
      <c r="B20" s="217"/>
      <c r="C20" s="230"/>
      <c r="D20" s="230"/>
      <c r="E20" s="223"/>
      <c r="F20" s="223"/>
      <c r="G20" s="224"/>
      <c r="H20" s="225"/>
      <c r="I20" s="306" t="str">
        <f t="shared" si="0"/>
        <v/>
      </c>
      <c r="J20" s="306" t="str">
        <f t="shared" si="1"/>
        <v/>
      </c>
      <c r="K20" s="306" t="str">
        <f t="shared" si="2"/>
        <v/>
      </c>
      <c r="L20" s="226"/>
      <c r="M20" s="227"/>
      <c r="N20" s="227"/>
      <c r="O20" s="19">
        <f t="shared" si="3"/>
        <v>0</v>
      </c>
      <c r="P20" s="14">
        <f t="shared" si="4"/>
        <v>0</v>
      </c>
      <c r="Q20" s="15">
        <f t="shared" si="21"/>
        <v>0</v>
      </c>
      <c r="R20" s="15">
        <f t="shared" si="22"/>
        <v>0</v>
      </c>
      <c r="S20" s="15">
        <f t="shared" si="23"/>
        <v>0</v>
      </c>
      <c r="T20" s="15">
        <f t="shared" si="5"/>
        <v>0</v>
      </c>
      <c r="U20" s="142">
        <f t="shared" si="24"/>
        <v>0</v>
      </c>
      <c r="V20" s="15">
        <f t="shared" si="6"/>
        <v>0</v>
      </c>
      <c r="W20" s="142">
        <f t="shared" si="25"/>
        <v>0</v>
      </c>
      <c r="X20" s="142">
        <f t="shared" si="26"/>
        <v>0</v>
      </c>
      <c r="Y20" s="15">
        <f t="shared" si="27"/>
        <v>0</v>
      </c>
      <c r="Z20" s="16">
        <f t="shared" si="28"/>
        <v>0</v>
      </c>
      <c r="AA20" s="17">
        <f t="shared" si="29"/>
        <v>0</v>
      </c>
      <c r="AD20" s="159">
        <f t="shared" si="7"/>
        <v>0</v>
      </c>
      <c r="AE20" s="159">
        <f t="shared" si="8"/>
        <v>0</v>
      </c>
      <c r="AG20" s="157">
        <f t="shared" si="30"/>
        <v>0</v>
      </c>
      <c r="AI20" s="159">
        <f t="shared" si="9"/>
        <v>0</v>
      </c>
      <c r="AJ20" s="159">
        <f t="shared" si="10"/>
        <v>0</v>
      </c>
      <c r="AK20" s="231">
        <f t="shared" si="31"/>
        <v>0</v>
      </c>
      <c r="AL20" s="231">
        <f t="shared" si="32"/>
        <v>0</v>
      </c>
      <c r="AM20" s="231">
        <f t="shared" si="33"/>
        <v>0</v>
      </c>
      <c r="AN20" s="194">
        <f t="shared" si="34"/>
        <v>0</v>
      </c>
      <c r="AO20" s="405">
        <f t="shared" si="35"/>
        <v>0</v>
      </c>
      <c r="AP20" s="406">
        <f t="shared" si="36"/>
        <v>0</v>
      </c>
      <c r="AQ20" s="407"/>
      <c r="AR20" s="411">
        <f t="shared" si="37"/>
        <v>0</v>
      </c>
      <c r="AS20" s="408">
        <f t="shared" si="38"/>
        <v>0</v>
      </c>
      <c r="AT20" s="409"/>
      <c r="AU20" s="414">
        <f t="shared" si="39"/>
        <v>0</v>
      </c>
      <c r="AV20" s="406">
        <f t="shared" si="40"/>
        <v>0</v>
      </c>
      <c r="AW20" s="411"/>
      <c r="AX20" s="411">
        <f t="shared" si="41"/>
        <v>0</v>
      </c>
      <c r="AY20" s="412">
        <f t="shared" si="42"/>
        <v>0</v>
      </c>
      <c r="AZ20" s="413"/>
      <c r="BA20" s="411">
        <f t="shared" si="43"/>
        <v>0</v>
      </c>
      <c r="BB20" s="406">
        <f t="shared" si="44"/>
        <v>0</v>
      </c>
      <c r="BC20" s="303" t="str">
        <f t="shared" si="45"/>
        <v xml:space="preserve"> </v>
      </c>
      <c r="BD20" s="210">
        <f t="shared" si="54"/>
        <v>0</v>
      </c>
      <c r="BE20" s="200">
        <f t="shared" si="11"/>
        <v>0</v>
      </c>
      <c r="BF20" s="200">
        <f t="shared" si="12"/>
        <v>0</v>
      </c>
      <c r="BG20" s="200">
        <f t="shared" si="13"/>
        <v>0</v>
      </c>
      <c r="BH20" s="211">
        <f t="shared" si="14"/>
        <v>0</v>
      </c>
      <c r="BI20" s="210" t="str">
        <f t="shared" si="15"/>
        <v xml:space="preserve"> </v>
      </c>
      <c r="BJ20" s="200" t="str">
        <f t="shared" si="16"/>
        <v xml:space="preserve"> </v>
      </c>
      <c r="BK20" s="200" t="str">
        <f t="shared" si="17"/>
        <v xml:space="preserve"> </v>
      </c>
      <c r="BL20" s="200"/>
      <c r="BM20" s="213">
        <f t="shared" si="46"/>
        <v>0</v>
      </c>
      <c r="BO20" s="195" t="str">
        <f t="shared" si="18"/>
        <v/>
      </c>
      <c r="BP20" s="195" t="str">
        <f t="shared" si="19"/>
        <v/>
      </c>
      <c r="BQ20" s="195" t="str">
        <f t="shared" si="20"/>
        <v/>
      </c>
      <c r="BR20" s="215">
        <f t="shared" si="47"/>
        <v>0</v>
      </c>
      <c r="BS20" s="195" t="str">
        <f t="shared" si="48"/>
        <v/>
      </c>
      <c r="BU20" s="301" t="str">
        <f t="shared" si="49"/>
        <v xml:space="preserve"> </v>
      </c>
      <c r="BV20" s="301" t="str">
        <f t="shared" si="49"/>
        <v xml:space="preserve"> </v>
      </c>
      <c r="BW20" s="301" t="str">
        <f t="shared" si="49"/>
        <v xml:space="preserve"> </v>
      </c>
      <c r="BX20" s="242">
        <f t="shared" si="50"/>
        <v>0</v>
      </c>
      <c r="BY20" s="301" t="b">
        <f t="shared" si="51"/>
        <v>0</v>
      </c>
      <c r="BZ20" s="301" t="b">
        <f t="shared" si="52"/>
        <v>0</v>
      </c>
      <c r="CA20" s="301" t="b">
        <f t="shared" si="53"/>
        <v>0</v>
      </c>
    </row>
    <row r="21" spans="1:79">
      <c r="A21" s="13">
        <v>13</v>
      </c>
      <c r="B21" s="216"/>
      <c r="C21" s="229"/>
      <c r="D21" s="229"/>
      <c r="E21" s="228"/>
      <c r="F21" s="228"/>
      <c r="G21" s="219"/>
      <c r="H21" s="220"/>
      <c r="I21" s="305" t="str">
        <f t="shared" si="0"/>
        <v/>
      </c>
      <c r="J21" s="305" t="str">
        <f t="shared" si="1"/>
        <v/>
      </c>
      <c r="K21" s="305" t="str">
        <f t="shared" si="2"/>
        <v/>
      </c>
      <c r="L21" s="221"/>
      <c r="M21" s="222"/>
      <c r="N21" s="222"/>
      <c r="O21" s="19">
        <f t="shared" si="3"/>
        <v>0</v>
      </c>
      <c r="P21" s="14">
        <f t="shared" si="4"/>
        <v>0</v>
      </c>
      <c r="Q21" s="15">
        <f t="shared" si="21"/>
        <v>0</v>
      </c>
      <c r="R21" s="15">
        <f t="shared" si="22"/>
        <v>0</v>
      </c>
      <c r="S21" s="15">
        <f t="shared" si="23"/>
        <v>0</v>
      </c>
      <c r="T21" s="15">
        <f t="shared" si="5"/>
        <v>0</v>
      </c>
      <c r="U21" s="142">
        <f t="shared" si="24"/>
        <v>0</v>
      </c>
      <c r="V21" s="15">
        <f t="shared" si="6"/>
        <v>0</v>
      </c>
      <c r="W21" s="142">
        <f t="shared" si="25"/>
        <v>0</v>
      </c>
      <c r="X21" s="142">
        <f t="shared" si="26"/>
        <v>0</v>
      </c>
      <c r="Y21" s="15">
        <f t="shared" si="27"/>
        <v>0</v>
      </c>
      <c r="Z21" s="16">
        <f t="shared" si="28"/>
        <v>0</v>
      </c>
      <c r="AA21" s="17">
        <f t="shared" si="29"/>
        <v>0</v>
      </c>
      <c r="AD21" s="159">
        <f t="shared" si="7"/>
        <v>0</v>
      </c>
      <c r="AE21" s="159">
        <f t="shared" si="8"/>
        <v>0</v>
      </c>
      <c r="AG21" s="157">
        <f t="shared" si="30"/>
        <v>0</v>
      </c>
      <c r="AI21" s="159">
        <f t="shared" si="9"/>
        <v>0</v>
      </c>
      <c r="AJ21" s="159">
        <f t="shared" si="10"/>
        <v>0</v>
      </c>
      <c r="AK21" s="231">
        <f t="shared" si="31"/>
        <v>0</v>
      </c>
      <c r="AL21" s="231">
        <f t="shared" si="32"/>
        <v>0</v>
      </c>
      <c r="AM21" s="231">
        <f t="shared" si="33"/>
        <v>0</v>
      </c>
      <c r="AN21" s="194">
        <f t="shared" si="34"/>
        <v>0</v>
      </c>
      <c r="AO21" s="405">
        <f t="shared" si="35"/>
        <v>0</v>
      </c>
      <c r="AP21" s="406">
        <f t="shared" si="36"/>
        <v>0</v>
      </c>
      <c r="AQ21" s="407"/>
      <c r="AR21" s="411">
        <f t="shared" si="37"/>
        <v>0</v>
      </c>
      <c r="AS21" s="408">
        <f t="shared" si="38"/>
        <v>0</v>
      </c>
      <c r="AT21" s="409"/>
      <c r="AU21" s="414">
        <f t="shared" si="39"/>
        <v>0</v>
      </c>
      <c r="AV21" s="406">
        <f t="shared" si="40"/>
        <v>0</v>
      </c>
      <c r="AW21" s="411"/>
      <c r="AX21" s="411">
        <f t="shared" si="41"/>
        <v>0</v>
      </c>
      <c r="AY21" s="412">
        <f t="shared" si="42"/>
        <v>0</v>
      </c>
      <c r="AZ21" s="413"/>
      <c r="BA21" s="411">
        <f t="shared" si="43"/>
        <v>0</v>
      </c>
      <c r="BB21" s="406">
        <f t="shared" si="44"/>
        <v>0</v>
      </c>
      <c r="BC21" s="303" t="str">
        <f t="shared" si="45"/>
        <v xml:space="preserve"> </v>
      </c>
      <c r="BD21" s="210">
        <f t="shared" si="54"/>
        <v>0</v>
      </c>
      <c r="BE21" s="200">
        <f t="shared" si="11"/>
        <v>0</v>
      </c>
      <c r="BF21" s="200">
        <f t="shared" si="12"/>
        <v>0</v>
      </c>
      <c r="BG21" s="200">
        <f t="shared" si="13"/>
        <v>0</v>
      </c>
      <c r="BH21" s="211">
        <f t="shared" si="14"/>
        <v>0</v>
      </c>
      <c r="BI21" s="210" t="str">
        <f t="shared" si="15"/>
        <v xml:space="preserve"> </v>
      </c>
      <c r="BJ21" s="200" t="str">
        <f t="shared" si="16"/>
        <v xml:space="preserve"> </v>
      </c>
      <c r="BK21" s="200" t="str">
        <f t="shared" si="17"/>
        <v xml:space="preserve"> </v>
      </c>
      <c r="BL21" s="200"/>
      <c r="BM21" s="213">
        <f t="shared" si="46"/>
        <v>0</v>
      </c>
      <c r="BO21" s="195" t="str">
        <f t="shared" si="18"/>
        <v/>
      </c>
      <c r="BP21" s="195" t="str">
        <f t="shared" si="19"/>
        <v/>
      </c>
      <c r="BQ21" s="195" t="str">
        <f t="shared" si="20"/>
        <v/>
      </c>
      <c r="BR21" s="215">
        <f t="shared" si="47"/>
        <v>0</v>
      </c>
      <c r="BS21" s="195" t="str">
        <f t="shared" si="48"/>
        <v/>
      </c>
      <c r="BU21" s="301" t="str">
        <f t="shared" si="49"/>
        <v xml:space="preserve"> </v>
      </c>
      <c r="BV21" s="301" t="str">
        <f t="shared" si="49"/>
        <v xml:space="preserve"> </v>
      </c>
      <c r="BW21" s="301" t="str">
        <f t="shared" si="49"/>
        <v xml:space="preserve"> </v>
      </c>
      <c r="BX21" s="242">
        <f t="shared" si="50"/>
        <v>0</v>
      </c>
      <c r="BY21" s="301" t="b">
        <f t="shared" si="51"/>
        <v>0</v>
      </c>
      <c r="BZ21" s="301" t="b">
        <f t="shared" si="52"/>
        <v>0</v>
      </c>
      <c r="CA21" s="301" t="b">
        <f t="shared" si="53"/>
        <v>0</v>
      </c>
    </row>
    <row r="22" spans="1:79">
      <c r="A22" s="18">
        <v>14</v>
      </c>
      <c r="B22" s="217"/>
      <c r="C22" s="230"/>
      <c r="D22" s="230"/>
      <c r="E22" s="223"/>
      <c r="F22" s="223"/>
      <c r="G22" s="224"/>
      <c r="H22" s="225"/>
      <c r="I22" s="306" t="str">
        <f t="shared" si="0"/>
        <v/>
      </c>
      <c r="J22" s="306" t="str">
        <f t="shared" si="1"/>
        <v/>
      </c>
      <c r="K22" s="306" t="str">
        <f t="shared" si="2"/>
        <v/>
      </c>
      <c r="L22" s="226"/>
      <c r="M22" s="227"/>
      <c r="N22" s="227"/>
      <c r="O22" s="19">
        <f t="shared" si="3"/>
        <v>0</v>
      </c>
      <c r="P22" s="14">
        <f t="shared" si="4"/>
        <v>0</v>
      </c>
      <c r="Q22" s="15">
        <f t="shared" si="21"/>
        <v>0</v>
      </c>
      <c r="R22" s="15">
        <f t="shared" si="22"/>
        <v>0</v>
      </c>
      <c r="S22" s="15">
        <f t="shared" si="23"/>
        <v>0</v>
      </c>
      <c r="T22" s="15">
        <f t="shared" si="5"/>
        <v>0</v>
      </c>
      <c r="U22" s="142">
        <f t="shared" si="24"/>
        <v>0</v>
      </c>
      <c r="V22" s="15">
        <f t="shared" si="6"/>
        <v>0</v>
      </c>
      <c r="W22" s="142">
        <f t="shared" si="25"/>
        <v>0</v>
      </c>
      <c r="X22" s="142">
        <f t="shared" si="26"/>
        <v>0</v>
      </c>
      <c r="Y22" s="15">
        <f t="shared" si="27"/>
        <v>0</v>
      </c>
      <c r="Z22" s="16">
        <f t="shared" si="28"/>
        <v>0</v>
      </c>
      <c r="AA22" s="17">
        <f t="shared" si="29"/>
        <v>0</v>
      </c>
      <c r="AD22" s="159">
        <f t="shared" si="7"/>
        <v>0</v>
      </c>
      <c r="AE22" s="159">
        <f t="shared" si="8"/>
        <v>0</v>
      </c>
      <c r="AG22" s="157">
        <f t="shared" si="30"/>
        <v>0</v>
      </c>
      <c r="AI22" s="159">
        <f t="shared" si="9"/>
        <v>0</v>
      </c>
      <c r="AJ22" s="159">
        <f t="shared" si="10"/>
        <v>0</v>
      </c>
      <c r="AK22" s="231">
        <f t="shared" si="31"/>
        <v>0</v>
      </c>
      <c r="AL22" s="231">
        <f t="shared" si="32"/>
        <v>0</v>
      </c>
      <c r="AM22" s="231">
        <f t="shared" si="33"/>
        <v>0</v>
      </c>
      <c r="AN22" s="194">
        <f t="shared" si="34"/>
        <v>0</v>
      </c>
      <c r="AO22" s="405">
        <f t="shared" si="35"/>
        <v>0</v>
      </c>
      <c r="AP22" s="406">
        <f t="shared" si="36"/>
        <v>0</v>
      </c>
      <c r="AQ22" s="407"/>
      <c r="AR22" s="411">
        <f t="shared" si="37"/>
        <v>0</v>
      </c>
      <c r="AS22" s="408">
        <f t="shared" si="38"/>
        <v>0</v>
      </c>
      <c r="AT22" s="409"/>
      <c r="AU22" s="414">
        <f t="shared" si="39"/>
        <v>0</v>
      </c>
      <c r="AV22" s="406">
        <f t="shared" si="40"/>
        <v>0</v>
      </c>
      <c r="AW22" s="411"/>
      <c r="AX22" s="411">
        <f t="shared" si="41"/>
        <v>0</v>
      </c>
      <c r="AY22" s="412">
        <f t="shared" si="42"/>
        <v>0</v>
      </c>
      <c r="AZ22" s="413"/>
      <c r="BA22" s="411">
        <f t="shared" si="43"/>
        <v>0</v>
      </c>
      <c r="BB22" s="406">
        <f t="shared" si="44"/>
        <v>0</v>
      </c>
      <c r="BC22" s="303" t="str">
        <f t="shared" si="45"/>
        <v xml:space="preserve"> </v>
      </c>
      <c r="BD22" s="210">
        <f t="shared" si="54"/>
        <v>0</v>
      </c>
      <c r="BE22" s="200">
        <f t="shared" si="11"/>
        <v>0</v>
      </c>
      <c r="BF22" s="200">
        <f t="shared" si="12"/>
        <v>0</v>
      </c>
      <c r="BG22" s="200">
        <f t="shared" si="13"/>
        <v>0</v>
      </c>
      <c r="BH22" s="211">
        <f t="shared" si="14"/>
        <v>0</v>
      </c>
      <c r="BI22" s="210" t="str">
        <f t="shared" si="15"/>
        <v xml:space="preserve"> </v>
      </c>
      <c r="BJ22" s="200" t="str">
        <f t="shared" si="16"/>
        <v xml:space="preserve"> </v>
      </c>
      <c r="BK22" s="200" t="str">
        <f t="shared" si="17"/>
        <v xml:space="preserve"> </v>
      </c>
      <c r="BL22" s="200"/>
      <c r="BM22" s="213">
        <f t="shared" si="46"/>
        <v>0</v>
      </c>
      <c r="BO22" s="195" t="str">
        <f t="shared" si="18"/>
        <v/>
      </c>
      <c r="BP22" s="195" t="str">
        <f t="shared" si="19"/>
        <v/>
      </c>
      <c r="BQ22" s="195" t="str">
        <f t="shared" si="20"/>
        <v/>
      </c>
      <c r="BR22" s="215">
        <f t="shared" si="47"/>
        <v>0</v>
      </c>
      <c r="BS22" s="195" t="str">
        <f t="shared" si="48"/>
        <v/>
      </c>
      <c r="BU22" s="301" t="str">
        <f t="shared" si="49"/>
        <v xml:space="preserve"> </v>
      </c>
      <c r="BV22" s="301" t="str">
        <f t="shared" si="49"/>
        <v xml:space="preserve"> </v>
      </c>
      <c r="BW22" s="301" t="str">
        <f t="shared" si="49"/>
        <v xml:space="preserve"> </v>
      </c>
      <c r="BX22" s="242">
        <f t="shared" si="50"/>
        <v>0</v>
      </c>
      <c r="BY22" s="301" t="b">
        <f t="shared" si="51"/>
        <v>0</v>
      </c>
      <c r="BZ22" s="301" t="b">
        <f t="shared" si="52"/>
        <v>0</v>
      </c>
      <c r="CA22" s="301" t="b">
        <f t="shared" si="53"/>
        <v>0</v>
      </c>
    </row>
    <row r="23" spans="1:79">
      <c r="A23" s="13">
        <v>15</v>
      </c>
      <c r="B23" s="216"/>
      <c r="C23" s="229"/>
      <c r="D23" s="229"/>
      <c r="E23" s="228"/>
      <c r="F23" s="228"/>
      <c r="G23" s="219"/>
      <c r="H23" s="220"/>
      <c r="I23" s="305" t="str">
        <f t="shared" si="0"/>
        <v/>
      </c>
      <c r="J23" s="305" t="str">
        <f t="shared" si="1"/>
        <v/>
      </c>
      <c r="K23" s="305" t="str">
        <f t="shared" si="2"/>
        <v/>
      </c>
      <c r="L23" s="221"/>
      <c r="M23" s="222"/>
      <c r="N23" s="222"/>
      <c r="O23" s="19">
        <f t="shared" si="3"/>
        <v>0</v>
      </c>
      <c r="P23" s="14">
        <f t="shared" si="4"/>
        <v>0</v>
      </c>
      <c r="Q23" s="15">
        <f t="shared" si="21"/>
        <v>0</v>
      </c>
      <c r="R23" s="15">
        <f t="shared" si="22"/>
        <v>0</v>
      </c>
      <c r="S23" s="15">
        <f t="shared" si="23"/>
        <v>0</v>
      </c>
      <c r="T23" s="15">
        <f t="shared" si="5"/>
        <v>0</v>
      </c>
      <c r="U23" s="142">
        <f t="shared" si="24"/>
        <v>0</v>
      </c>
      <c r="V23" s="15">
        <f t="shared" si="6"/>
        <v>0</v>
      </c>
      <c r="W23" s="142">
        <f t="shared" si="25"/>
        <v>0</v>
      </c>
      <c r="X23" s="142">
        <f t="shared" si="26"/>
        <v>0</v>
      </c>
      <c r="Y23" s="15">
        <f t="shared" si="27"/>
        <v>0</v>
      </c>
      <c r="Z23" s="16">
        <f t="shared" si="28"/>
        <v>0</v>
      </c>
      <c r="AA23" s="17">
        <f t="shared" si="29"/>
        <v>0</v>
      </c>
      <c r="AD23" s="159">
        <f t="shared" si="7"/>
        <v>0</v>
      </c>
      <c r="AE23" s="159">
        <f t="shared" si="8"/>
        <v>0</v>
      </c>
      <c r="AG23" s="157">
        <f t="shared" si="30"/>
        <v>0</v>
      </c>
      <c r="AI23" s="159">
        <f t="shared" si="9"/>
        <v>0</v>
      </c>
      <c r="AJ23" s="159">
        <f t="shared" si="10"/>
        <v>0</v>
      </c>
      <c r="AK23" s="231">
        <f t="shared" si="31"/>
        <v>0</v>
      </c>
      <c r="AL23" s="231">
        <f t="shared" si="32"/>
        <v>0</v>
      </c>
      <c r="AM23" s="231">
        <f t="shared" si="33"/>
        <v>0</v>
      </c>
      <c r="AN23" s="194">
        <f t="shared" si="34"/>
        <v>0</v>
      </c>
      <c r="AO23" s="405">
        <f t="shared" si="35"/>
        <v>0</v>
      </c>
      <c r="AP23" s="406">
        <f t="shared" si="36"/>
        <v>0</v>
      </c>
      <c r="AQ23" s="407"/>
      <c r="AR23" s="411">
        <f t="shared" si="37"/>
        <v>0</v>
      </c>
      <c r="AS23" s="408">
        <f t="shared" si="38"/>
        <v>0</v>
      </c>
      <c r="AT23" s="409"/>
      <c r="AU23" s="414">
        <f t="shared" si="39"/>
        <v>0</v>
      </c>
      <c r="AV23" s="406">
        <f t="shared" si="40"/>
        <v>0</v>
      </c>
      <c r="AW23" s="411"/>
      <c r="AX23" s="411">
        <f t="shared" si="41"/>
        <v>0</v>
      </c>
      <c r="AY23" s="412">
        <f t="shared" si="42"/>
        <v>0</v>
      </c>
      <c r="AZ23" s="413"/>
      <c r="BA23" s="411">
        <f t="shared" si="43"/>
        <v>0</v>
      </c>
      <c r="BB23" s="406">
        <f t="shared" si="44"/>
        <v>0</v>
      </c>
      <c r="BC23" s="303" t="str">
        <f t="shared" si="45"/>
        <v xml:space="preserve"> </v>
      </c>
      <c r="BD23" s="210">
        <f t="shared" si="54"/>
        <v>0</v>
      </c>
      <c r="BE23" s="200">
        <f t="shared" si="11"/>
        <v>0</v>
      </c>
      <c r="BF23" s="200">
        <f t="shared" si="12"/>
        <v>0</v>
      </c>
      <c r="BG23" s="200">
        <f t="shared" si="13"/>
        <v>0</v>
      </c>
      <c r="BH23" s="211">
        <f t="shared" si="14"/>
        <v>0</v>
      </c>
      <c r="BI23" s="210" t="str">
        <f t="shared" si="15"/>
        <v xml:space="preserve"> </v>
      </c>
      <c r="BJ23" s="200" t="str">
        <f t="shared" si="16"/>
        <v xml:space="preserve"> </v>
      </c>
      <c r="BK23" s="200" t="str">
        <f t="shared" si="17"/>
        <v xml:space="preserve"> </v>
      </c>
      <c r="BL23" s="200"/>
      <c r="BM23" s="213">
        <f t="shared" si="46"/>
        <v>0</v>
      </c>
      <c r="BO23" s="195" t="str">
        <f t="shared" si="18"/>
        <v/>
      </c>
      <c r="BP23" s="195" t="str">
        <f t="shared" si="19"/>
        <v/>
      </c>
      <c r="BQ23" s="195" t="str">
        <f t="shared" si="20"/>
        <v/>
      </c>
      <c r="BR23" s="215">
        <f t="shared" si="47"/>
        <v>0</v>
      </c>
      <c r="BS23" s="195" t="str">
        <f t="shared" si="48"/>
        <v/>
      </c>
      <c r="BU23" s="301" t="str">
        <f t="shared" si="49"/>
        <v xml:space="preserve"> </v>
      </c>
      <c r="BV23" s="301" t="str">
        <f t="shared" si="49"/>
        <v xml:space="preserve"> </v>
      </c>
      <c r="BW23" s="301" t="str">
        <f t="shared" si="49"/>
        <v xml:space="preserve"> </v>
      </c>
      <c r="BX23" s="242">
        <f t="shared" si="50"/>
        <v>0</v>
      </c>
      <c r="BY23" s="301" t="b">
        <f t="shared" si="51"/>
        <v>0</v>
      </c>
      <c r="BZ23" s="301" t="b">
        <f t="shared" si="52"/>
        <v>0</v>
      </c>
      <c r="CA23" s="301" t="b">
        <f t="shared" si="53"/>
        <v>0</v>
      </c>
    </row>
    <row r="24" spans="1:79">
      <c r="A24" s="18">
        <v>16</v>
      </c>
      <c r="B24" s="217"/>
      <c r="C24" s="230"/>
      <c r="D24" s="230"/>
      <c r="E24" s="223"/>
      <c r="F24" s="223"/>
      <c r="G24" s="224"/>
      <c r="H24" s="225"/>
      <c r="I24" s="306" t="str">
        <f t="shared" si="0"/>
        <v/>
      </c>
      <c r="J24" s="306" t="str">
        <f t="shared" si="1"/>
        <v/>
      </c>
      <c r="K24" s="306" t="str">
        <f t="shared" si="2"/>
        <v/>
      </c>
      <c r="L24" s="226"/>
      <c r="M24" s="227"/>
      <c r="N24" s="227"/>
      <c r="O24" s="19">
        <f t="shared" si="3"/>
        <v>0</v>
      </c>
      <c r="P24" s="14">
        <f t="shared" si="4"/>
        <v>0</v>
      </c>
      <c r="Q24" s="15">
        <f t="shared" si="21"/>
        <v>0</v>
      </c>
      <c r="R24" s="15">
        <f t="shared" si="22"/>
        <v>0</v>
      </c>
      <c r="S24" s="15">
        <f t="shared" si="23"/>
        <v>0</v>
      </c>
      <c r="T24" s="15">
        <f t="shared" si="5"/>
        <v>0</v>
      </c>
      <c r="U24" s="142">
        <f t="shared" si="24"/>
        <v>0</v>
      </c>
      <c r="V24" s="15">
        <f t="shared" si="6"/>
        <v>0</v>
      </c>
      <c r="W24" s="142">
        <f t="shared" si="25"/>
        <v>0</v>
      </c>
      <c r="X24" s="142">
        <f t="shared" si="26"/>
        <v>0</v>
      </c>
      <c r="Y24" s="15">
        <f t="shared" si="27"/>
        <v>0</v>
      </c>
      <c r="Z24" s="16">
        <f t="shared" si="28"/>
        <v>0</v>
      </c>
      <c r="AA24" s="17">
        <f t="shared" si="29"/>
        <v>0</v>
      </c>
      <c r="AD24" s="159">
        <f t="shared" si="7"/>
        <v>0</v>
      </c>
      <c r="AE24" s="159">
        <f t="shared" si="8"/>
        <v>0</v>
      </c>
      <c r="AG24" s="157">
        <f t="shared" si="30"/>
        <v>0</v>
      </c>
      <c r="AI24" s="159">
        <f t="shared" si="9"/>
        <v>0</v>
      </c>
      <c r="AJ24" s="159">
        <f t="shared" si="10"/>
        <v>0</v>
      </c>
      <c r="AK24" s="231">
        <f t="shared" si="31"/>
        <v>0</v>
      </c>
      <c r="AL24" s="231">
        <f t="shared" si="32"/>
        <v>0</v>
      </c>
      <c r="AM24" s="231">
        <f t="shared" si="33"/>
        <v>0</v>
      </c>
      <c r="AN24" s="194">
        <f t="shared" si="34"/>
        <v>0</v>
      </c>
      <c r="AO24" s="405">
        <f t="shared" si="35"/>
        <v>0</v>
      </c>
      <c r="AP24" s="406">
        <f t="shared" si="36"/>
        <v>0</v>
      </c>
      <c r="AQ24" s="407"/>
      <c r="AR24" s="411">
        <f t="shared" si="37"/>
        <v>0</v>
      </c>
      <c r="AS24" s="408">
        <f t="shared" si="38"/>
        <v>0</v>
      </c>
      <c r="AT24" s="409"/>
      <c r="AU24" s="414">
        <f t="shared" si="39"/>
        <v>0</v>
      </c>
      <c r="AV24" s="406">
        <f t="shared" si="40"/>
        <v>0</v>
      </c>
      <c r="AW24" s="411"/>
      <c r="AX24" s="411">
        <f t="shared" si="41"/>
        <v>0</v>
      </c>
      <c r="AY24" s="412">
        <f t="shared" si="42"/>
        <v>0</v>
      </c>
      <c r="AZ24" s="413"/>
      <c r="BA24" s="411">
        <f t="shared" si="43"/>
        <v>0</v>
      </c>
      <c r="BB24" s="406">
        <f t="shared" si="44"/>
        <v>0</v>
      </c>
      <c r="BC24" s="303" t="str">
        <f t="shared" si="45"/>
        <v xml:space="preserve"> </v>
      </c>
      <c r="BD24" s="210">
        <f t="shared" si="54"/>
        <v>0</v>
      </c>
      <c r="BE24" s="200">
        <f t="shared" si="11"/>
        <v>0</v>
      </c>
      <c r="BF24" s="200">
        <f t="shared" si="12"/>
        <v>0</v>
      </c>
      <c r="BG24" s="200">
        <f t="shared" si="13"/>
        <v>0</v>
      </c>
      <c r="BH24" s="211">
        <f t="shared" si="14"/>
        <v>0</v>
      </c>
      <c r="BI24" s="210" t="str">
        <f t="shared" si="15"/>
        <v xml:space="preserve"> </v>
      </c>
      <c r="BJ24" s="200" t="str">
        <f t="shared" si="16"/>
        <v xml:space="preserve"> </v>
      </c>
      <c r="BK24" s="200" t="str">
        <f t="shared" si="17"/>
        <v xml:space="preserve"> </v>
      </c>
      <c r="BL24" s="200"/>
      <c r="BM24" s="213">
        <f t="shared" si="46"/>
        <v>0</v>
      </c>
      <c r="BO24" s="195" t="str">
        <f t="shared" si="18"/>
        <v/>
      </c>
      <c r="BP24" s="195" t="str">
        <f t="shared" si="19"/>
        <v/>
      </c>
      <c r="BQ24" s="195" t="str">
        <f t="shared" si="20"/>
        <v/>
      </c>
      <c r="BR24" s="215">
        <f t="shared" si="47"/>
        <v>0</v>
      </c>
      <c r="BS24" s="195" t="str">
        <f t="shared" si="48"/>
        <v/>
      </c>
      <c r="BU24" s="301" t="str">
        <f t="shared" si="49"/>
        <v xml:space="preserve"> </v>
      </c>
      <c r="BV24" s="301" t="str">
        <f t="shared" si="49"/>
        <v xml:space="preserve"> </v>
      </c>
      <c r="BW24" s="301" t="str">
        <f t="shared" si="49"/>
        <v xml:space="preserve"> </v>
      </c>
      <c r="BX24" s="242">
        <f t="shared" si="50"/>
        <v>0</v>
      </c>
      <c r="BY24" s="301" t="b">
        <f t="shared" si="51"/>
        <v>0</v>
      </c>
      <c r="BZ24" s="301" t="b">
        <f t="shared" si="52"/>
        <v>0</v>
      </c>
      <c r="CA24" s="301" t="b">
        <f t="shared" si="53"/>
        <v>0</v>
      </c>
    </row>
    <row r="25" spans="1:79">
      <c r="A25" s="35" t="s">
        <v>116</v>
      </c>
      <c r="B25" s="39"/>
      <c r="C25" s="150"/>
      <c r="D25" s="150"/>
      <c r="E25" s="228"/>
      <c r="F25" s="228"/>
      <c r="G25" s="219"/>
      <c r="H25" s="220"/>
      <c r="I25" s="305" t="str">
        <f t="shared" si="0"/>
        <v/>
      </c>
      <c r="J25" s="305" t="str">
        <f t="shared" si="1"/>
        <v/>
      </c>
      <c r="K25" s="305" t="str">
        <f t="shared" si="2"/>
        <v/>
      </c>
      <c r="L25" s="221"/>
      <c r="M25" s="222"/>
      <c r="N25" s="222"/>
      <c r="O25" s="19">
        <f t="shared" si="3"/>
        <v>0</v>
      </c>
      <c r="P25" s="14">
        <f t="shared" si="4"/>
        <v>0</v>
      </c>
      <c r="Q25" s="15">
        <f t="shared" si="21"/>
        <v>0</v>
      </c>
      <c r="R25" s="15">
        <f t="shared" si="22"/>
        <v>0</v>
      </c>
      <c r="S25" s="15">
        <f t="shared" si="23"/>
        <v>0</v>
      </c>
      <c r="T25" s="15">
        <f t="shared" si="5"/>
        <v>0</v>
      </c>
      <c r="U25" s="142">
        <f t="shared" si="24"/>
        <v>0</v>
      </c>
      <c r="V25" s="15">
        <f t="shared" si="6"/>
        <v>0</v>
      </c>
      <c r="W25" s="142">
        <f t="shared" si="25"/>
        <v>0</v>
      </c>
      <c r="X25" s="142">
        <f t="shared" si="26"/>
        <v>0</v>
      </c>
      <c r="Y25" s="15">
        <f t="shared" si="27"/>
        <v>0</v>
      </c>
      <c r="Z25" s="16">
        <f t="shared" si="28"/>
        <v>0</v>
      </c>
      <c r="AA25" s="17">
        <f t="shared" si="29"/>
        <v>0</v>
      </c>
      <c r="AD25" s="159">
        <f t="shared" si="7"/>
        <v>0</v>
      </c>
      <c r="AE25" s="159">
        <f t="shared" si="8"/>
        <v>0</v>
      </c>
      <c r="AG25" s="157">
        <f t="shared" si="30"/>
        <v>0</v>
      </c>
      <c r="AI25" s="159">
        <f t="shared" si="9"/>
        <v>0</v>
      </c>
      <c r="AJ25" s="159">
        <f t="shared" si="10"/>
        <v>0</v>
      </c>
      <c r="AK25" s="231">
        <f t="shared" si="31"/>
        <v>0</v>
      </c>
      <c r="AL25" s="231">
        <f t="shared" si="32"/>
        <v>0</v>
      </c>
      <c r="AM25" s="231">
        <f t="shared" si="33"/>
        <v>0</v>
      </c>
      <c r="AN25" s="194">
        <f t="shared" si="34"/>
        <v>0</v>
      </c>
      <c r="AO25" s="405">
        <f t="shared" si="35"/>
        <v>0</v>
      </c>
      <c r="AP25" s="406">
        <f t="shared" si="36"/>
        <v>0</v>
      </c>
      <c r="AQ25" s="407"/>
      <c r="AR25" s="411">
        <f t="shared" si="37"/>
        <v>0</v>
      </c>
      <c r="AS25" s="408">
        <f t="shared" si="38"/>
        <v>0</v>
      </c>
      <c r="AT25" s="409"/>
      <c r="AU25" s="414">
        <f t="shared" si="39"/>
        <v>0</v>
      </c>
      <c r="AV25" s="406">
        <f t="shared" si="40"/>
        <v>0</v>
      </c>
      <c r="AW25" s="411"/>
      <c r="AX25" s="411">
        <f t="shared" si="41"/>
        <v>0</v>
      </c>
      <c r="AY25" s="412">
        <f t="shared" si="42"/>
        <v>0</v>
      </c>
      <c r="AZ25" s="413"/>
      <c r="BA25" s="411">
        <f t="shared" si="43"/>
        <v>0</v>
      </c>
      <c r="BB25" s="406">
        <f t="shared" si="44"/>
        <v>0</v>
      </c>
      <c r="BC25" s="303" t="str">
        <f t="shared" si="45"/>
        <v xml:space="preserve"> </v>
      </c>
      <c r="BD25" s="210">
        <f t="shared" si="54"/>
        <v>0</v>
      </c>
      <c r="BE25" s="200">
        <f t="shared" si="11"/>
        <v>0</v>
      </c>
      <c r="BF25" s="200">
        <f t="shared" si="12"/>
        <v>0</v>
      </c>
      <c r="BG25" s="200">
        <f t="shared" si="13"/>
        <v>0</v>
      </c>
      <c r="BH25" s="211">
        <f t="shared" si="14"/>
        <v>0</v>
      </c>
      <c r="BI25" s="210" t="str">
        <f t="shared" si="15"/>
        <v xml:space="preserve"> </v>
      </c>
      <c r="BJ25" s="200" t="str">
        <f t="shared" si="16"/>
        <v xml:space="preserve"> </v>
      </c>
      <c r="BK25" s="200" t="str">
        <f t="shared" si="17"/>
        <v xml:space="preserve"> </v>
      </c>
      <c r="BL25" s="200"/>
      <c r="BM25" s="213">
        <f t="shared" si="46"/>
        <v>0</v>
      </c>
      <c r="BO25" s="195" t="str">
        <f t="shared" si="18"/>
        <v/>
      </c>
      <c r="BP25" s="195" t="str">
        <f t="shared" si="19"/>
        <v/>
      </c>
      <c r="BQ25" s="195" t="str">
        <f t="shared" si="20"/>
        <v/>
      </c>
      <c r="BR25" s="215">
        <f t="shared" si="47"/>
        <v>0</v>
      </c>
      <c r="BS25" s="195" t="str">
        <f t="shared" si="48"/>
        <v/>
      </c>
      <c r="BU25" s="301" t="str">
        <f t="shared" si="49"/>
        <v xml:space="preserve"> </v>
      </c>
      <c r="BV25" s="301" t="str">
        <f t="shared" si="49"/>
        <v xml:space="preserve"> </v>
      </c>
      <c r="BW25" s="301" t="str">
        <f t="shared" si="49"/>
        <v xml:space="preserve"> </v>
      </c>
      <c r="BX25" s="242">
        <f t="shared" si="50"/>
        <v>0</v>
      </c>
      <c r="BY25" s="301" t="b">
        <f t="shared" si="51"/>
        <v>0</v>
      </c>
      <c r="BZ25" s="301" t="b">
        <f t="shared" si="52"/>
        <v>0</v>
      </c>
      <c r="CA25" s="301" t="b">
        <f t="shared" si="53"/>
        <v>0</v>
      </c>
    </row>
    <row r="26" spans="1:79">
      <c r="A26" s="36" t="s">
        <v>117</v>
      </c>
      <c r="B26" s="38"/>
      <c r="C26" s="149"/>
      <c r="D26" s="149"/>
      <c r="E26" s="223"/>
      <c r="F26" s="223"/>
      <c r="G26" s="224"/>
      <c r="H26" s="225"/>
      <c r="I26" s="306" t="str">
        <f t="shared" si="0"/>
        <v/>
      </c>
      <c r="J26" s="306" t="str">
        <f t="shared" si="1"/>
        <v/>
      </c>
      <c r="K26" s="306" t="str">
        <f t="shared" si="2"/>
        <v/>
      </c>
      <c r="L26" s="226"/>
      <c r="M26" s="227"/>
      <c r="N26" s="227"/>
      <c r="O26" s="19">
        <f t="shared" si="3"/>
        <v>0</v>
      </c>
      <c r="P26" s="14">
        <f t="shared" si="4"/>
        <v>0</v>
      </c>
      <c r="Q26" s="15">
        <f t="shared" si="21"/>
        <v>0</v>
      </c>
      <c r="R26" s="15">
        <f t="shared" si="22"/>
        <v>0</v>
      </c>
      <c r="S26" s="15">
        <f t="shared" si="23"/>
        <v>0</v>
      </c>
      <c r="T26" s="15">
        <f t="shared" si="5"/>
        <v>0</v>
      </c>
      <c r="U26" s="142">
        <f t="shared" si="24"/>
        <v>0</v>
      </c>
      <c r="V26" s="15">
        <f t="shared" si="6"/>
        <v>0</v>
      </c>
      <c r="W26" s="142">
        <f t="shared" si="25"/>
        <v>0</v>
      </c>
      <c r="X26" s="142">
        <f t="shared" si="26"/>
        <v>0</v>
      </c>
      <c r="Y26" s="15">
        <f t="shared" si="27"/>
        <v>0</v>
      </c>
      <c r="Z26" s="16">
        <f t="shared" si="28"/>
        <v>0</v>
      </c>
      <c r="AA26" s="17">
        <f t="shared" si="29"/>
        <v>0</v>
      </c>
      <c r="AD26" s="159">
        <f t="shared" si="7"/>
        <v>0</v>
      </c>
      <c r="AE26" s="159">
        <f t="shared" si="8"/>
        <v>0</v>
      </c>
      <c r="AG26" s="157">
        <f t="shared" si="30"/>
        <v>0</v>
      </c>
      <c r="AI26" s="159">
        <f t="shared" si="9"/>
        <v>0</v>
      </c>
      <c r="AJ26" s="159">
        <f t="shared" si="10"/>
        <v>0</v>
      </c>
      <c r="AK26" s="231">
        <f t="shared" si="31"/>
        <v>0</v>
      </c>
      <c r="AL26" s="231">
        <f t="shared" si="32"/>
        <v>0</v>
      </c>
      <c r="AM26" s="231">
        <f t="shared" si="33"/>
        <v>0</v>
      </c>
      <c r="AN26" s="194">
        <f t="shared" si="34"/>
        <v>0</v>
      </c>
      <c r="AO26" s="405">
        <f t="shared" si="35"/>
        <v>0</v>
      </c>
      <c r="AP26" s="406">
        <f t="shared" si="36"/>
        <v>0</v>
      </c>
      <c r="AQ26" s="407"/>
      <c r="AR26" s="411">
        <f t="shared" si="37"/>
        <v>0</v>
      </c>
      <c r="AS26" s="408">
        <f t="shared" si="38"/>
        <v>0</v>
      </c>
      <c r="AT26" s="409"/>
      <c r="AU26" s="414">
        <f t="shared" si="39"/>
        <v>0</v>
      </c>
      <c r="AV26" s="406">
        <f t="shared" si="40"/>
        <v>0</v>
      </c>
      <c r="AW26" s="411"/>
      <c r="AX26" s="411">
        <f t="shared" si="41"/>
        <v>0</v>
      </c>
      <c r="AY26" s="412">
        <f t="shared" si="42"/>
        <v>0</v>
      </c>
      <c r="AZ26" s="413"/>
      <c r="BA26" s="411">
        <f t="shared" si="43"/>
        <v>0</v>
      </c>
      <c r="BB26" s="406">
        <f t="shared" si="44"/>
        <v>0</v>
      </c>
      <c r="BC26" s="303" t="str">
        <f t="shared" si="45"/>
        <v xml:space="preserve"> </v>
      </c>
      <c r="BD26" s="210">
        <f t="shared" si="54"/>
        <v>0</v>
      </c>
      <c r="BE26" s="200">
        <f t="shared" si="11"/>
        <v>0</v>
      </c>
      <c r="BF26" s="200">
        <f t="shared" si="12"/>
        <v>0</v>
      </c>
      <c r="BG26" s="200">
        <f t="shared" si="13"/>
        <v>0</v>
      </c>
      <c r="BH26" s="211">
        <f t="shared" si="14"/>
        <v>0</v>
      </c>
      <c r="BI26" s="210" t="str">
        <f t="shared" si="15"/>
        <v xml:space="preserve"> </v>
      </c>
      <c r="BJ26" s="200" t="str">
        <f t="shared" si="16"/>
        <v xml:space="preserve"> </v>
      </c>
      <c r="BK26" s="200" t="str">
        <f t="shared" si="17"/>
        <v xml:space="preserve"> </v>
      </c>
      <c r="BL26" s="200"/>
      <c r="BM26" s="213">
        <f t="shared" si="46"/>
        <v>0</v>
      </c>
      <c r="BO26" s="195" t="str">
        <f t="shared" si="18"/>
        <v/>
      </c>
      <c r="BP26" s="195" t="str">
        <f t="shared" si="19"/>
        <v/>
      </c>
      <c r="BQ26" s="195" t="str">
        <f t="shared" si="20"/>
        <v/>
      </c>
      <c r="BR26" s="215">
        <f t="shared" si="47"/>
        <v>0</v>
      </c>
      <c r="BS26" s="195" t="str">
        <f t="shared" si="48"/>
        <v/>
      </c>
      <c r="BU26" s="301" t="str">
        <f t="shared" si="49"/>
        <v xml:space="preserve"> </v>
      </c>
      <c r="BV26" s="301" t="str">
        <f t="shared" si="49"/>
        <v xml:space="preserve"> </v>
      </c>
      <c r="BW26" s="301" t="str">
        <f t="shared" si="49"/>
        <v xml:space="preserve"> </v>
      </c>
      <c r="BX26" s="242">
        <f t="shared" si="50"/>
        <v>0</v>
      </c>
      <c r="BY26" s="301" t="b">
        <f t="shared" si="51"/>
        <v>0</v>
      </c>
      <c r="BZ26" s="301" t="b">
        <f t="shared" si="52"/>
        <v>0</v>
      </c>
      <c r="CA26" s="301" t="b">
        <f t="shared" si="53"/>
        <v>0</v>
      </c>
    </row>
    <row r="27" spans="1:79">
      <c r="A27" s="35" t="s">
        <v>118</v>
      </c>
      <c r="B27" s="39"/>
      <c r="C27" s="150"/>
      <c r="D27" s="150"/>
      <c r="E27" s="228"/>
      <c r="F27" s="228"/>
      <c r="G27" s="219"/>
      <c r="H27" s="220"/>
      <c r="I27" s="305" t="str">
        <f t="shared" si="0"/>
        <v/>
      </c>
      <c r="J27" s="305" t="str">
        <f t="shared" si="1"/>
        <v/>
      </c>
      <c r="K27" s="305" t="str">
        <f t="shared" si="2"/>
        <v/>
      </c>
      <c r="L27" s="221"/>
      <c r="M27" s="222"/>
      <c r="N27" s="222"/>
      <c r="O27" s="19">
        <f t="shared" si="3"/>
        <v>0</v>
      </c>
      <c r="P27" s="14">
        <f t="shared" si="4"/>
        <v>0</v>
      </c>
      <c r="Q27" s="15">
        <f t="shared" si="21"/>
        <v>0</v>
      </c>
      <c r="R27" s="15">
        <f t="shared" si="22"/>
        <v>0</v>
      </c>
      <c r="S27" s="15">
        <f t="shared" si="23"/>
        <v>0</v>
      </c>
      <c r="T27" s="15">
        <f t="shared" si="5"/>
        <v>0</v>
      </c>
      <c r="U27" s="142">
        <f t="shared" si="24"/>
        <v>0</v>
      </c>
      <c r="V27" s="15">
        <f t="shared" si="6"/>
        <v>0</v>
      </c>
      <c r="W27" s="142">
        <f t="shared" si="25"/>
        <v>0</v>
      </c>
      <c r="X27" s="142">
        <f t="shared" si="26"/>
        <v>0</v>
      </c>
      <c r="Y27" s="15">
        <f t="shared" si="27"/>
        <v>0</v>
      </c>
      <c r="Z27" s="16">
        <f t="shared" si="28"/>
        <v>0</v>
      </c>
      <c r="AA27" s="17">
        <f t="shared" si="29"/>
        <v>0</v>
      </c>
      <c r="AD27" s="159">
        <f t="shared" si="7"/>
        <v>0</v>
      </c>
      <c r="AE27" s="159">
        <f t="shared" si="8"/>
        <v>0</v>
      </c>
      <c r="AG27" s="157">
        <f t="shared" si="30"/>
        <v>0</v>
      </c>
      <c r="AI27" s="159">
        <f t="shared" si="9"/>
        <v>0</v>
      </c>
      <c r="AJ27" s="159">
        <f t="shared" si="10"/>
        <v>0</v>
      </c>
      <c r="AK27" s="231">
        <f t="shared" si="31"/>
        <v>0</v>
      </c>
      <c r="AL27" s="231">
        <f t="shared" si="32"/>
        <v>0</v>
      </c>
      <c r="AM27" s="231">
        <f t="shared" si="33"/>
        <v>0</v>
      </c>
      <c r="AN27" s="194">
        <f t="shared" si="34"/>
        <v>0</v>
      </c>
      <c r="AO27" s="405">
        <f t="shared" si="35"/>
        <v>0</v>
      </c>
      <c r="AP27" s="406">
        <f t="shared" si="36"/>
        <v>0</v>
      </c>
      <c r="AQ27" s="407"/>
      <c r="AR27" s="411">
        <f t="shared" si="37"/>
        <v>0</v>
      </c>
      <c r="AS27" s="408">
        <f t="shared" si="38"/>
        <v>0</v>
      </c>
      <c r="AT27" s="409"/>
      <c r="AU27" s="414">
        <f t="shared" si="39"/>
        <v>0</v>
      </c>
      <c r="AV27" s="406">
        <f t="shared" si="40"/>
        <v>0</v>
      </c>
      <c r="AW27" s="411"/>
      <c r="AX27" s="411">
        <f t="shared" si="41"/>
        <v>0</v>
      </c>
      <c r="AY27" s="412">
        <f t="shared" si="42"/>
        <v>0</v>
      </c>
      <c r="AZ27" s="413"/>
      <c r="BA27" s="411">
        <f t="shared" si="43"/>
        <v>0</v>
      </c>
      <c r="BB27" s="406">
        <f t="shared" si="44"/>
        <v>0</v>
      </c>
      <c r="BC27" s="303" t="str">
        <f t="shared" si="45"/>
        <v xml:space="preserve"> </v>
      </c>
      <c r="BD27" s="210">
        <f t="shared" si="54"/>
        <v>0</v>
      </c>
      <c r="BE27" s="200">
        <f t="shared" si="11"/>
        <v>0</v>
      </c>
      <c r="BF27" s="200">
        <f t="shared" si="12"/>
        <v>0</v>
      </c>
      <c r="BG27" s="200">
        <f t="shared" si="13"/>
        <v>0</v>
      </c>
      <c r="BH27" s="211">
        <f t="shared" si="14"/>
        <v>0</v>
      </c>
      <c r="BI27" s="210" t="str">
        <f t="shared" si="15"/>
        <v xml:space="preserve"> </v>
      </c>
      <c r="BJ27" s="200" t="str">
        <f t="shared" si="16"/>
        <v xml:space="preserve"> </v>
      </c>
      <c r="BK27" s="200" t="str">
        <f t="shared" si="17"/>
        <v xml:space="preserve"> </v>
      </c>
      <c r="BL27" s="200"/>
      <c r="BM27" s="213">
        <f t="shared" si="46"/>
        <v>0</v>
      </c>
      <c r="BO27" s="195" t="str">
        <f t="shared" si="18"/>
        <v/>
      </c>
      <c r="BP27" s="195" t="str">
        <f t="shared" si="19"/>
        <v/>
      </c>
      <c r="BQ27" s="195" t="str">
        <f t="shared" si="20"/>
        <v/>
      </c>
      <c r="BR27" s="215">
        <f t="shared" si="47"/>
        <v>0</v>
      </c>
      <c r="BS27" s="195" t="str">
        <f t="shared" si="48"/>
        <v/>
      </c>
      <c r="BU27" s="301" t="str">
        <f t="shared" si="49"/>
        <v xml:space="preserve"> </v>
      </c>
      <c r="BV27" s="301" t="str">
        <f t="shared" si="49"/>
        <v xml:space="preserve"> </v>
      </c>
      <c r="BW27" s="301" t="str">
        <f t="shared" si="49"/>
        <v xml:space="preserve"> </v>
      </c>
      <c r="BX27" s="242">
        <f t="shared" si="50"/>
        <v>0</v>
      </c>
      <c r="BY27" s="301" t="b">
        <f t="shared" si="51"/>
        <v>0</v>
      </c>
      <c r="BZ27" s="301" t="b">
        <f t="shared" si="52"/>
        <v>0</v>
      </c>
      <c r="CA27" s="301" t="b">
        <f t="shared" si="53"/>
        <v>0</v>
      </c>
    </row>
    <row r="28" spans="1:79">
      <c r="A28" s="36" t="s">
        <v>119</v>
      </c>
      <c r="B28" s="38"/>
      <c r="C28" s="149"/>
      <c r="D28" s="149"/>
      <c r="E28" s="223"/>
      <c r="F28" s="223"/>
      <c r="G28" s="224"/>
      <c r="H28" s="225"/>
      <c r="I28" s="306" t="str">
        <f t="shared" si="0"/>
        <v/>
      </c>
      <c r="J28" s="306" t="str">
        <f t="shared" si="1"/>
        <v/>
      </c>
      <c r="K28" s="306" t="str">
        <f t="shared" si="2"/>
        <v/>
      </c>
      <c r="L28" s="226"/>
      <c r="M28" s="227"/>
      <c r="N28" s="227"/>
      <c r="O28" s="19">
        <f t="shared" si="3"/>
        <v>0</v>
      </c>
      <c r="P28" s="14">
        <f t="shared" si="4"/>
        <v>0</v>
      </c>
      <c r="Q28" s="15">
        <f t="shared" si="21"/>
        <v>0</v>
      </c>
      <c r="R28" s="15">
        <f t="shared" si="22"/>
        <v>0</v>
      </c>
      <c r="S28" s="15">
        <f t="shared" si="23"/>
        <v>0</v>
      </c>
      <c r="T28" s="15">
        <f t="shared" si="5"/>
        <v>0</v>
      </c>
      <c r="U28" s="142">
        <f t="shared" si="24"/>
        <v>0</v>
      </c>
      <c r="V28" s="15">
        <f t="shared" si="6"/>
        <v>0</v>
      </c>
      <c r="W28" s="142">
        <f t="shared" si="25"/>
        <v>0</v>
      </c>
      <c r="X28" s="142">
        <f t="shared" si="26"/>
        <v>0</v>
      </c>
      <c r="Y28" s="15">
        <f t="shared" si="27"/>
        <v>0</v>
      </c>
      <c r="Z28" s="16">
        <f t="shared" si="28"/>
        <v>0</v>
      </c>
      <c r="AA28" s="17">
        <f t="shared" si="29"/>
        <v>0</v>
      </c>
      <c r="AD28" s="159">
        <f t="shared" si="7"/>
        <v>0</v>
      </c>
      <c r="AE28" s="159">
        <f t="shared" si="8"/>
        <v>0</v>
      </c>
      <c r="AG28" s="157">
        <f t="shared" si="30"/>
        <v>0</v>
      </c>
      <c r="AI28" s="159">
        <f t="shared" si="9"/>
        <v>0</v>
      </c>
      <c r="AJ28" s="159">
        <f t="shared" si="10"/>
        <v>0</v>
      </c>
      <c r="AK28" s="231">
        <f t="shared" si="31"/>
        <v>0</v>
      </c>
      <c r="AL28" s="231">
        <f t="shared" si="32"/>
        <v>0</v>
      </c>
      <c r="AM28" s="231">
        <f t="shared" si="33"/>
        <v>0</v>
      </c>
      <c r="AN28" s="194">
        <f t="shared" si="34"/>
        <v>0</v>
      </c>
      <c r="AO28" s="405">
        <f t="shared" si="35"/>
        <v>0</v>
      </c>
      <c r="AP28" s="406">
        <f t="shared" si="36"/>
        <v>0</v>
      </c>
      <c r="AQ28" s="407"/>
      <c r="AR28" s="411">
        <f t="shared" si="37"/>
        <v>0</v>
      </c>
      <c r="AS28" s="408">
        <f t="shared" si="38"/>
        <v>0</v>
      </c>
      <c r="AT28" s="409"/>
      <c r="AU28" s="414">
        <f t="shared" si="39"/>
        <v>0</v>
      </c>
      <c r="AV28" s="406">
        <f t="shared" si="40"/>
        <v>0</v>
      </c>
      <c r="AW28" s="411"/>
      <c r="AX28" s="411">
        <f t="shared" si="41"/>
        <v>0</v>
      </c>
      <c r="AY28" s="412">
        <f t="shared" si="42"/>
        <v>0</v>
      </c>
      <c r="AZ28" s="413"/>
      <c r="BA28" s="411">
        <f t="shared" si="43"/>
        <v>0</v>
      </c>
      <c r="BB28" s="406">
        <f t="shared" si="44"/>
        <v>0</v>
      </c>
      <c r="BC28" s="303" t="str">
        <f t="shared" si="45"/>
        <v xml:space="preserve"> </v>
      </c>
      <c r="BD28" s="210">
        <f t="shared" si="54"/>
        <v>0</v>
      </c>
      <c r="BE28" s="200">
        <f t="shared" si="11"/>
        <v>0</v>
      </c>
      <c r="BF28" s="200">
        <f t="shared" si="12"/>
        <v>0</v>
      </c>
      <c r="BG28" s="200">
        <f t="shared" si="13"/>
        <v>0</v>
      </c>
      <c r="BH28" s="211">
        <f t="shared" si="14"/>
        <v>0</v>
      </c>
      <c r="BI28" s="210" t="str">
        <f t="shared" si="15"/>
        <v xml:space="preserve"> </v>
      </c>
      <c r="BJ28" s="200" t="str">
        <f t="shared" si="16"/>
        <v xml:space="preserve"> </v>
      </c>
      <c r="BK28" s="200" t="str">
        <f t="shared" si="17"/>
        <v xml:space="preserve"> </v>
      </c>
      <c r="BL28" s="200"/>
      <c r="BM28" s="213">
        <f t="shared" si="46"/>
        <v>0</v>
      </c>
      <c r="BO28" s="195" t="str">
        <f t="shared" si="18"/>
        <v/>
      </c>
      <c r="BP28" s="195" t="str">
        <f t="shared" si="19"/>
        <v/>
      </c>
      <c r="BQ28" s="195" t="str">
        <f t="shared" si="20"/>
        <v/>
      </c>
      <c r="BR28" s="215">
        <f t="shared" si="47"/>
        <v>0</v>
      </c>
      <c r="BS28" s="195" t="str">
        <f t="shared" si="48"/>
        <v/>
      </c>
      <c r="BU28" s="301" t="str">
        <f t="shared" si="49"/>
        <v xml:space="preserve"> </v>
      </c>
      <c r="BV28" s="301" t="str">
        <f t="shared" si="49"/>
        <v xml:space="preserve"> </v>
      </c>
      <c r="BW28" s="301" t="str">
        <f t="shared" si="49"/>
        <v xml:space="preserve"> </v>
      </c>
      <c r="BX28" s="242">
        <f t="shared" si="50"/>
        <v>0</v>
      </c>
      <c r="BY28" s="301" t="b">
        <f t="shared" si="51"/>
        <v>0</v>
      </c>
      <c r="BZ28" s="301" t="b">
        <f t="shared" si="52"/>
        <v>0</v>
      </c>
      <c r="CA28" s="301" t="b">
        <f t="shared" si="53"/>
        <v>0</v>
      </c>
    </row>
    <row r="29" spans="1:79">
      <c r="A29" s="35" t="s">
        <v>120</v>
      </c>
      <c r="B29" s="39"/>
      <c r="C29" s="150"/>
      <c r="D29" s="150"/>
      <c r="E29" s="228"/>
      <c r="F29" s="228"/>
      <c r="G29" s="219"/>
      <c r="H29" s="220"/>
      <c r="I29" s="305" t="str">
        <f t="shared" si="0"/>
        <v/>
      </c>
      <c r="J29" s="305" t="str">
        <f t="shared" si="1"/>
        <v/>
      </c>
      <c r="K29" s="305" t="str">
        <f t="shared" si="2"/>
        <v/>
      </c>
      <c r="L29" s="221"/>
      <c r="M29" s="222"/>
      <c r="N29" s="222"/>
      <c r="O29" s="19">
        <f t="shared" si="3"/>
        <v>0</v>
      </c>
      <c r="P29" s="14">
        <f t="shared" si="4"/>
        <v>0</v>
      </c>
      <c r="Q29" s="15">
        <f t="shared" si="21"/>
        <v>0</v>
      </c>
      <c r="R29" s="15">
        <f t="shared" si="22"/>
        <v>0</v>
      </c>
      <c r="S29" s="15">
        <f t="shared" si="23"/>
        <v>0</v>
      </c>
      <c r="T29" s="15">
        <f t="shared" si="5"/>
        <v>0</v>
      </c>
      <c r="U29" s="142">
        <f t="shared" si="24"/>
        <v>0</v>
      </c>
      <c r="V29" s="15">
        <f t="shared" si="6"/>
        <v>0</v>
      </c>
      <c r="W29" s="142">
        <f t="shared" si="25"/>
        <v>0</v>
      </c>
      <c r="X29" s="142">
        <f t="shared" si="26"/>
        <v>0</v>
      </c>
      <c r="Y29" s="15">
        <f t="shared" si="27"/>
        <v>0</v>
      </c>
      <c r="Z29" s="16">
        <f t="shared" si="28"/>
        <v>0</v>
      </c>
      <c r="AA29" s="17">
        <f t="shared" si="29"/>
        <v>0</v>
      </c>
      <c r="AD29" s="159">
        <f t="shared" si="7"/>
        <v>0</v>
      </c>
      <c r="AE29" s="159">
        <f t="shared" si="8"/>
        <v>0</v>
      </c>
      <c r="AG29" s="157">
        <f t="shared" si="30"/>
        <v>0</v>
      </c>
      <c r="AI29" s="159">
        <f t="shared" si="9"/>
        <v>0</v>
      </c>
      <c r="AJ29" s="159">
        <f t="shared" si="10"/>
        <v>0</v>
      </c>
      <c r="AK29" s="231">
        <f t="shared" si="31"/>
        <v>0</v>
      </c>
      <c r="AL29" s="231">
        <f t="shared" si="32"/>
        <v>0</v>
      </c>
      <c r="AM29" s="231">
        <f t="shared" si="33"/>
        <v>0</v>
      </c>
      <c r="AN29" s="194">
        <f t="shared" si="34"/>
        <v>0</v>
      </c>
      <c r="AO29" s="405">
        <f t="shared" si="35"/>
        <v>0</v>
      </c>
      <c r="AP29" s="406">
        <f t="shared" si="36"/>
        <v>0</v>
      </c>
      <c r="AQ29" s="407"/>
      <c r="AR29" s="411">
        <f t="shared" si="37"/>
        <v>0</v>
      </c>
      <c r="AS29" s="408">
        <f t="shared" si="38"/>
        <v>0</v>
      </c>
      <c r="AT29" s="409"/>
      <c r="AU29" s="414">
        <f t="shared" si="39"/>
        <v>0</v>
      </c>
      <c r="AV29" s="406">
        <f t="shared" si="40"/>
        <v>0</v>
      </c>
      <c r="AW29" s="411"/>
      <c r="AX29" s="411">
        <f t="shared" si="41"/>
        <v>0</v>
      </c>
      <c r="AY29" s="412">
        <f t="shared" si="42"/>
        <v>0</v>
      </c>
      <c r="AZ29" s="413"/>
      <c r="BA29" s="411">
        <f t="shared" si="43"/>
        <v>0</v>
      </c>
      <c r="BB29" s="406">
        <f t="shared" si="44"/>
        <v>0</v>
      </c>
      <c r="BC29" s="303" t="str">
        <f t="shared" si="45"/>
        <v xml:space="preserve"> </v>
      </c>
      <c r="BD29" s="210">
        <f t="shared" si="54"/>
        <v>0</v>
      </c>
      <c r="BE29" s="200">
        <f t="shared" si="11"/>
        <v>0</v>
      </c>
      <c r="BF29" s="200">
        <f t="shared" si="12"/>
        <v>0</v>
      </c>
      <c r="BG29" s="200">
        <f t="shared" si="13"/>
        <v>0</v>
      </c>
      <c r="BH29" s="211">
        <f t="shared" si="14"/>
        <v>0</v>
      </c>
      <c r="BI29" s="210" t="str">
        <f t="shared" si="15"/>
        <v xml:space="preserve"> </v>
      </c>
      <c r="BJ29" s="200" t="str">
        <f t="shared" si="16"/>
        <v xml:space="preserve"> </v>
      </c>
      <c r="BK29" s="200" t="str">
        <f t="shared" si="17"/>
        <v xml:space="preserve"> </v>
      </c>
      <c r="BL29" s="200"/>
      <c r="BM29" s="213">
        <f t="shared" si="46"/>
        <v>0</v>
      </c>
      <c r="BO29" s="195" t="str">
        <f t="shared" si="18"/>
        <v/>
      </c>
      <c r="BP29" s="195" t="str">
        <f t="shared" si="19"/>
        <v/>
      </c>
      <c r="BQ29" s="195" t="str">
        <f t="shared" si="20"/>
        <v/>
      </c>
      <c r="BR29" s="215">
        <f t="shared" si="47"/>
        <v>0</v>
      </c>
      <c r="BS29" s="195" t="str">
        <f t="shared" si="48"/>
        <v/>
      </c>
      <c r="BU29" s="301" t="str">
        <f t="shared" si="49"/>
        <v xml:space="preserve"> </v>
      </c>
      <c r="BV29" s="301" t="str">
        <f t="shared" si="49"/>
        <v xml:space="preserve"> </v>
      </c>
      <c r="BW29" s="301" t="str">
        <f t="shared" si="49"/>
        <v xml:space="preserve"> </v>
      </c>
      <c r="BX29" s="242">
        <f t="shared" si="50"/>
        <v>0</v>
      </c>
      <c r="BY29" s="301" t="b">
        <f t="shared" si="51"/>
        <v>0</v>
      </c>
      <c r="BZ29" s="301" t="b">
        <f t="shared" si="52"/>
        <v>0</v>
      </c>
      <c r="CA29" s="301" t="b">
        <f t="shared" si="53"/>
        <v>0</v>
      </c>
    </row>
    <row r="30" spans="1:79">
      <c r="A30" s="36" t="s">
        <v>121</v>
      </c>
      <c r="B30" s="38"/>
      <c r="C30" s="149"/>
      <c r="D30" s="149"/>
      <c r="E30" s="223"/>
      <c r="F30" s="223"/>
      <c r="G30" s="224"/>
      <c r="H30" s="225"/>
      <c r="I30" s="306" t="str">
        <f t="shared" si="0"/>
        <v/>
      </c>
      <c r="J30" s="306" t="str">
        <f t="shared" si="1"/>
        <v/>
      </c>
      <c r="K30" s="306" t="str">
        <f t="shared" si="2"/>
        <v/>
      </c>
      <c r="L30" s="226"/>
      <c r="M30" s="227"/>
      <c r="N30" s="227"/>
      <c r="O30" s="19">
        <f t="shared" si="3"/>
        <v>0</v>
      </c>
      <c r="P30" s="14">
        <f t="shared" si="4"/>
        <v>0</v>
      </c>
      <c r="Q30" s="15">
        <f t="shared" si="21"/>
        <v>0</v>
      </c>
      <c r="R30" s="15">
        <f t="shared" si="22"/>
        <v>0</v>
      </c>
      <c r="S30" s="15">
        <f t="shared" si="23"/>
        <v>0</v>
      </c>
      <c r="T30" s="15">
        <f t="shared" si="5"/>
        <v>0</v>
      </c>
      <c r="U30" s="142">
        <f t="shared" si="24"/>
        <v>0</v>
      </c>
      <c r="V30" s="15">
        <f t="shared" si="6"/>
        <v>0</v>
      </c>
      <c r="W30" s="142">
        <f t="shared" si="25"/>
        <v>0</v>
      </c>
      <c r="X30" s="142">
        <f t="shared" si="26"/>
        <v>0</v>
      </c>
      <c r="Y30" s="15">
        <f t="shared" si="27"/>
        <v>0</v>
      </c>
      <c r="Z30" s="16">
        <f t="shared" si="28"/>
        <v>0</v>
      </c>
      <c r="AA30" s="17">
        <f t="shared" si="29"/>
        <v>0</v>
      </c>
      <c r="AD30" s="159">
        <f t="shared" si="7"/>
        <v>0</v>
      </c>
      <c r="AE30" s="159">
        <f t="shared" si="8"/>
        <v>0</v>
      </c>
      <c r="AG30" s="157">
        <f t="shared" si="30"/>
        <v>0</v>
      </c>
      <c r="AI30" s="159">
        <f t="shared" si="9"/>
        <v>0</v>
      </c>
      <c r="AJ30" s="159">
        <f t="shared" si="10"/>
        <v>0</v>
      </c>
      <c r="AK30" s="231">
        <f t="shared" si="31"/>
        <v>0</v>
      </c>
      <c r="AL30" s="231">
        <f t="shared" si="32"/>
        <v>0</v>
      </c>
      <c r="AM30" s="231">
        <f t="shared" si="33"/>
        <v>0</v>
      </c>
      <c r="AN30" s="194">
        <f t="shared" si="34"/>
        <v>0</v>
      </c>
      <c r="AO30" s="405">
        <f t="shared" si="35"/>
        <v>0</v>
      </c>
      <c r="AP30" s="406">
        <f t="shared" si="36"/>
        <v>0</v>
      </c>
      <c r="AQ30" s="407"/>
      <c r="AR30" s="411">
        <f t="shared" si="37"/>
        <v>0</v>
      </c>
      <c r="AS30" s="408">
        <f t="shared" si="38"/>
        <v>0</v>
      </c>
      <c r="AT30" s="409"/>
      <c r="AU30" s="414">
        <f t="shared" si="39"/>
        <v>0</v>
      </c>
      <c r="AV30" s="406">
        <f t="shared" si="40"/>
        <v>0</v>
      </c>
      <c r="AW30" s="411"/>
      <c r="AX30" s="411">
        <f t="shared" si="41"/>
        <v>0</v>
      </c>
      <c r="AY30" s="412">
        <f t="shared" si="42"/>
        <v>0</v>
      </c>
      <c r="AZ30" s="413"/>
      <c r="BA30" s="411">
        <f t="shared" si="43"/>
        <v>0</v>
      </c>
      <c r="BB30" s="406">
        <f t="shared" si="44"/>
        <v>0</v>
      </c>
      <c r="BC30" s="303" t="str">
        <f t="shared" si="45"/>
        <v xml:space="preserve"> </v>
      </c>
      <c r="BD30" s="210">
        <f t="shared" si="54"/>
        <v>0</v>
      </c>
      <c r="BE30" s="200">
        <f t="shared" si="11"/>
        <v>0</v>
      </c>
      <c r="BF30" s="200">
        <f t="shared" si="12"/>
        <v>0</v>
      </c>
      <c r="BG30" s="200">
        <f t="shared" si="13"/>
        <v>0</v>
      </c>
      <c r="BH30" s="211">
        <f t="shared" si="14"/>
        <v>0</v>
      </c>
      <c r="BI30" s="210" t="str">
        <f t="shared" si="15"/>
        <v xml:space="preserve"> </v>
      </c>
      <c r="BJ30" s="200" t="str">
        <f t="shared" si="16"/>
        <v xml:space="preserve"> </v>
      </c>
      <c r="BK30" s="200" t="str">
        <f t="shared" si="17"/>
        <v xml:space="preserve"> </v>
      </c>
      <c r="BL30" s="200"/>
      <c r="BM30" s="213">
        <f t="shared" si="46"/>
        <v>0</v>
      </c>
      <c r="BO30" s="195" t="str">
        <f t="shared" si="18"/>
        <v/>
      </c>
      <c r="BP30" s="195" t="str">
        <f t="shared" si="19"/>
        <v/>
      </c>
      <c r="BQ30" s="195" t="str">
        <f t="shared" si="20"/>
        <v/>
      </c>
      <c r="BR30" s="215">
        <f t="shared" si="47"/>
        <v>0</v>
      </c>
      <c r="BS30" s="195" t="str">
        <f t="shared" si="48"/>
        <v/>
      </c>
      <c r="BU30" s="301" t="str">
        <f t="shared" si="49"/>
        <v xml:space="preserve"> </v>
      </c>
      <c r="BV30" s="301" t="str">
        <f t="shared" si="49"/>
        <v xml:space="preserve"> </v>
      </c>
      <c r="BW30" s="301" t="str">
        <f t="shared" si="49"/>
        <v xml:space="preserve"> </v>
      </c>
      <c r="BX30" s="242">
        <f t="shared" si="50"/>
        <v>0</v>
      </c>
      <c r="BY30" s="301" t="b">
        <f t="shared" si="51"/>
        <v>0</v>
      </c>
      <c r="BZ30" s="301" t="b">
        <f t="shared" si="52"/>
        <v>0</v>
      </c>
      <c r="CA30" s="301" t="b">
        <f t="shared" si="53"/>
        <v>0</v>
      </c>
    </row>
    <row r="31" spans="1:79">
      <c r="A31" s="35" t="s">
        <v>122</v>
      </c>
      <c r="B31" s="39"/>
      <c r="C31" s="150"/>
      <c r="D31" s="150"/>
      <c r="E31" s="228"/>
      <c r="F31" s="228"/>
      <c r="G31" s="219"/>
      <c r="H31" s="220"/>
      <c r="I31" s="305" t="str">
        <f t="shared" si="0"/>
        <v/>
      </c>
      <c r="J31" s="305" t="str">
        <f t="shared" si="1"/>
        <v/>
      </c>
      <c r="K31" s="305" t="str">
        <f t="shared" si="2"/>
        <v/>
      </c>
      <c r="L31" s="221"/>
      <c r="M31" s="222"/>
      <c r="N31" s="222"/>
      <c r="O31" s="19">
        <f t="shared" si="3"/>
        <v>0</v>
      </c>
      <c r="P31" s="14">
        <f t="shared" si="4"/>
        <v>0</v>
      </c>
      <c r="Q31" s="15">
        <f t="shared" si="21"/>
        <v>0</v>
      </c>
      <c r="R31" s="15">
        <f t="shared" si="22"/>
        <v>0</v>
      </c>
      <c r="S31" s="15">
        <f t="shared" si="23"/>
        <v>0</v>
      </c>
      <c r="T31" s="15">
        <f t="shared" si="5"/>
        <v>0</v>
      </c>
      <c r="U31" s="142">
        <f t="shared" si="24"/>
        <v>0</v>
      </c>
      <c r="V31" s="15">
        <f t="shared" si="6"/>
        <v>0</v>
      </c>
      <c r="W31" s="142">
        <f t="shared" si="25"/>
        <v>0</v>
      </c>
      <c r="X31" s="142">
        <f t="shared" si="26"/>
        <v>0</v>
      </c>
      <c r="Y31" s="15">
        <f t="shared" si="27"/>
        <v>0</v>
      </c>
      <c r="Z31" s="16">
        <f t="shared" si="28"/>
        <v>0</v>
      </c>
      <c r="AA31" s="17">
        <f t="shared" si="29"/>
        <v>0</v>
      </c>
      <c r="AD31" s="159">
        <f t="shared" si="7"/>
        <v>0</v>
      </c>
      <c r="AE31" s="159">
        <f t="shared" si="8"/>
        <v>0</v>
      </c>
      <c r="AG31" s="157">
        <f t="shared" si="30"/>
        <v>0</v>
      </c>
      <c r="AI31" s="159">
        <f t="shared" si="9"/>
        <v>0</v>
      </c>
      <c r="AJ31" s="159">
        <f t="shared" si="10"/>
        <v>0</v>
      </c>
      <c r="AK31" s="231">
        <f t="shared" si="31"/>
        <v>0</v>
      </c>
      <c r="AL31" s="231">
        <f t="shared" si="32"/>
        <v>0</v>
      </c>
      <c r="AM31" s="231">
        <f t="shared" si="33"/>
        <v>0</v>
      </c>
      <c r="AN31" s="194">
        <f t="shared" si="34"/>
        <v>0</v>
      </c>
      <c r="AO31" s="405">
        <f t="shared" si="35"/>
        <v>0</v>
      </c>
      <c r="AP31" s="406">
        <f t="shared" si="36"/>
        <v>0</v>
      </c>
      <c r="AQ31" s="407"/>
      <c r="AR31" s="411">
        <f t="shared" si="37"/>
        <v>0</v>
      </c>
      <c r="AS31" s="408">
        <f t="shared" si="38"/>
        <v>0</v>
      </c>
      <c r="AT31" s="409"/>
      <c r="AU31" s="414">
        <f t="shared" si="39"/>
        <v>0</v>
      </c>
      <c r="AV31" s="406">
        <f t="shared" si="40"/>
        <v>0</v>
      </c>
      <c r="AW31" s="411"/>
      <c r="AX31" s="411">
        <f t="shared" si="41"/>
        <v>0</v>
      </c>
      <c r="AY31" s="412">
        <f t="shared" si="42"/>
        <v>0</v>
      </c>
      <c r="AZ31" s="413"/>
      <c r="BA31" s="411">
        <f t="shared" si="43"/>
        <v>0</v>
      </c>
      <c r="BB31" s="406">
        <f t="shared" si="44"/>
        <v>0</v>
      </c>
      <c r="BC31" s="303" t="str">
        <f t="shared" si="45"/>
        <v xml:space="preserve"> </v>
      </c>
      <c r="BD31" s="210">
        <f t="shared" si="54"/>
        <v>0</v>
      </c>
      <c r="BE31" s="200">
        <f t="shared" si="11"/>
        <v>0</v>
      </c>
      <c r="BF31" s="200">
        <f t="shared" si="12"/>
        <v>0</v>
      </c>
      <c r="BG31" s="200">
        <f t="shared" si="13"/>
        <v>0</v>
      </c>
      <c r="BH31" s="211">
        <f t="shared" si="14"/>
        <v>0</v>
      </c>
      <c r="BI31" s="210" t="str">
        <f t="shared" si="15"/>
        <v xml:space="preserve"> </v>
      </c>
      <c r="BJ31" s="200" t="str">
        <f t="shared" si="16"/>
        <v xml:space="preserve"> </v>
      </c>
      <c r="BK31" s="200" t="str">
        <f t="shared" si="17"/>
        <v xml:space="preserve"> </v>
      </c>
      <c r="BL31" s="200"/>
      <c r="BM31" s="213">
        <f t="shared" si="46"/>
        <v>0</v>
      </c>
      <c r="BO31" s="195" t="str">
        <f t="shared" si="18"/>
        <v/>
      </c>
      <c r="BP31" s="195" t="str">
        <f t="shared" si="19"/>
        <v/>
      </c>
      <c r="BQ31" s="195" t="str">
        <f t="shared" si="20"/>
        <v/>
      </c>
      <c r="BR31" s="215">
        <f t="shared" si="47"/>
        <v>0</v>
      </c>
      <c r="BS31" s="195" t="str">
        <f t="shared" si="48"/>
        <v/>
      </c>
      <c r="BU31" s="301" t="str">
        <f t="shared" si="49"/>
        <v xml:space="preserve"> </v>
      </c>
      <c r="BV31" s="301" t="str">
        <f t="shared" si="49"/>
        <v xml:space="preserve"> </v>
      </c>
      <c r="BW31" s="301" t="str">
        <f t="shared" si="49"/>
        <v xml:space="preserve"> </v>
      </c>
      <c r="BX31" s="242">
        <f t="shared" si="50"/>
        <v>0</v>
      </c>
      <c r="BY31" s="301" t="b">
        <f t="shared" si="51"/>
        <v>0</v>
      </c>
      <c r="BZ31" s="301" t="b">
        <f t="shared" si="52"/>
        <v>0</v>
      </c>
      <c r="CA31" s="301" t="b">
        <f t="shared" si="53"/>
        <v>0</v>
      </c>
    </row>
    <row r="32" spans="1:79">
      <c r="A32" s="36" t="s">
        <v>123</v>
      </c>
      <c r="B32" s="38"/>
      <c r="C32" s="149"/>
      <c r="D32" s="149"/>
      <c r="E32" s="223"/>
      <c r="F32" s="223"/>
      <c r="G32" s="224"/>
      <c r="H32" s="225"/>
      <c r="I32" s="306" t="str">
        <f t="shared" si="0"/>
        <v/>
      </c>
      <c r="J32" s="306" t="str">
        <f t="shared" si="1"/>
        <v/>
      </c>
      <c r="K32" s="306" t="str">
        <f t="shared" si="2"/>
        <v/>
      </c>
      <c r="L32" s="226"/>
      <c r="M32" s="227"/>
      <c r="N32" s="227"/>
      <c r="O32" s="19">
        <f t="shared" si="3"/>
        <v>0</v>
      </c>
      <c r="P32" s="14">
        <f t="shared" si="4"/>
        <v>0</v>
      </c>
      <c r="Q32" s="15">
        <f t="shared" si="21"/>
        <v>0</v>
      </c>
      <c r="R32" s="15">
        <f t="shared" si="22"/>
        <v>0</v>
      </c>
      <c r="S32" s="15">
        <f t="shared" si="23"/>
        <v>0</v>
      </c>
      <c r="T32" s="15">
        <f t="shared" si="5"/>
        <v>0</v>
      </c>
      <c r="U32" s="142">
        <f t="shared" si="24"/>
        <v>0</v>
      </c>
      <c r="V32" s="15">
        <f t="shared" si="6"/>
        <v>0</v>
      </c>
      <c r="W32" s="142">
        <f t="shared" si="25"/>
        <v>0</v>
      </c>
      <c r="X32" s="142">
        <f t="shared" si="26"/>
        <v>0</v>
      </c>
      <c r="Y32" s="15">
        <f t="shared" si="27"/>
        <v>0</v>
      </c>
      <c r="Z32" s="16">
        <f t="shared" si="28"/>
        <v>0</v>
      </c>
      <c r="AA32" s="17">
        <f t="shared" si="29"/>
        <v>0</v>
      </c>
      <c r="AD32" s="159">
        <f t="shared" si="7"/>
        <v>0</v>
      </c>
      <c r="AE32" s="159">
        <f t="shared" si="8"/>
        <v>0</v>
      </c>
      <c r="AG32" s="157">
        <f t="shared" si="30"/>
        <v>0</v>
      </c>
      <c r="AI32" s="159">
        <f t="shared" si="9"/>
        <v>0</v>
      </c>
      <c r="AJ32" s="159">
        <f t="shared" si="10"/>
        <v>0</v>
      </c>
      <c r="AK32" s="231">
        <f t="shared" si="31"/>
        <v>0</v>
      </c>
      <c r="AL32" s="231">
        <f t="shared" si="32"/>
        <v>0</v>
      </c>
      <c r="AM32" s="231">
        <f t="shared" si="33"/>
        <v>0</v>
      </c>
      <c r="AN32" s="194">
        <f t="shared" si="34"/>
        <v>0</v>
      </c>
      <c r="AO32" s="405">
        <f t="shared" si="35"/>
        <v>0</v>
      </c>
      <c r="AP32" s="406">
        <f t="shared" si="36"/>
        <v>0</v>
      </c>
      <c r="AQ32" s="407"/>
      <c r="AR32" s="411">
        <f t="shared" si="37"/>
        <v>0</v>
      </c>
      <c r="AS32" s="408">
        <f t="shared" si="38"/>
        <v>0</v>
      </c>
      <c r="AT32" s="409"/>
      <c r="AU32" s="414">
        <f t="shared" si="39"/>
        <v>0</v>
      </c>
      <c r="AV32" s="406">
        <f t="shared" si="40"/>
        <v>0</v>
      </c>
      <c r="AW32" s="411"/>
      <c r="AX32" s="411">
        <f t="shared" si="41"/>
        <v>0</v>
      </c>
      <c r="AY32" s="412">
        <f t="shared" si="42"/>
        <v>0</v>
      </c>
      <c r="AZ32" s="413"/>
      <c r="BA32" s="411">
        <f t="shared" si="43"/>
        <v>0</v>
      </c>
      <c r="BB32" s="406">
        <f t="shared" si="44"/>
        <v>0</v>
      </c>
      <c r="BC32" s="303" t="str">
        <f t="shared" si="45"/>
        <v xml:space="preserve"> </v>
      </c>
      <c r="BD32" s="210">
        <f t="shared" si="54"/>
        <v>0</v>
      </c>
      <c r="BE32" s="200">
        <f t="shared" si="11"/>
        <v>0</v>
      </c>
      <c r="BF32" s="200">
        <f t="shared" si="12"/>
        <v>0</v>
      </c>
      <c r="BG32" s="200">
        <f t="shared" si="13"/>
        <v>0</v>
      </c>
      <c r="BH32" s="211">
        <f t="shared" si="14"/>
        <v>0</v>
      </c>
      <c r="BI32" s="210" t="str">
        <f t="shared" si="15"/>
        <v xml:space="preserve"> </v>
      </c>
      <c r="BJ32" s="200" t="str">
        <f t="shared" si="16"/>
        <v xml:space="preserve"> </v>
      </c>
      <c r="BK32" s="200" t="str">
        <f t="shared" si="17"/>
        <v xml:space="preserve"> </v>
      </c>
      <c r="BL32" s="200"/>
      <c r="BM32" s="213">
        <f t="shared" si="46"/>
        <v>0</v>
      </c>
      <c r="BO32" s="195" t="str">
        <f t="shared" si="18"/>
        <v/>
      </c>
      <c r="BP32" s="195" t="str">
        <f t="shared" si="19"/>
        <v/>
      </c>
      <c r="BQ32" s="195" t="str">
        <f t="shared" si="20"/>
        <v/>
      </c>
      <c r="BR32" s="215">
        <f t="shared" si="47"/>
        <v>0</v>
      </c>
      <c r="BS32" s="195" t="str">
        <f t="shared" si="48"/>
        <v/>
      </c>
      <c r="BU32" s="301" t="str">
        <f t="shared" si="49"/>
        <v xml:space="preserve"> </v>
      </c>
      <c r="BV32" s="301" t="str">
        <f t="shared" si="49"/>
        <v xml:space="preserve"> </v>
      </c>
      <c r="BW32" s="301" t="str">
        <f t="shared" si="49"/>
        <v xml:space="preserve"> </v>
      </c>
      <c r="BX32" s="242">
        <f t="shared" si="50"/>
        <v>0</v>
      </c>
      <c r="BY32" s="301" t="b">
        <f t="shared" si="51"/>
        <v>0</v>
      </c>
      <c r="BZ32" s="301" t="b">
        <f t="shared" si="52"/>
        <v>0</v>
      </c>
      <c r="CA32" s="301" t="b">
        <f t="shared" si="53"/>
        <v>0</v>
      </c>
    </row>
    <row r="33" spans="1:79">
      <c r="A33" s="35" t="s">
        <v>124</v>
      </c>
      <c r="B33" s="39"/>
      <c r="C33" s="150"/>
      <c r="D33" s="150"/>
      <c r="E33" s="228"/>
      <c r="F33" s="228"/>
      <c r="G33" s="219"/>
      <c r="H33" s="220"/>
      <c r="I33" s="305" t="str">
        <f t="shared" si="0"/>
        <v/>
      </c>
      <c r="J33" s="305" t="str">
        <f t="shared" si="1"/>
        <v/>
      </c>
      <c r="K33" s="305" t="str">
        <f t="shared" si="2"/>
        <v/>
      </c>
      <c r="L33" s="221"/>
      <c r="M33" s="222"/>
      <c r="N33" s="222"/>
      <c r="O33" s="19">
        <f t="shared" si="3"/>
        <v>0</v>
      </c>
      <c r="P33" s="14">
        <f t="shared" si="4"/>
        <v>0</v>
      </c>
      <c r="Q33" s="15">
        <f t="shared" si="21"/>
        <v>0</v>
      </c>
      <c r="R33" s="15">
        <f t="shared" si="22"/>
        <v>0</v>
      </c>
      <c r="S33" s="15">
        <f t="shared" si="23"/>
        <v>0</v>
      </c>
      <c r="T33" s="15">
        <f t="shared" si="5"/>
        <v>0</v>
      </c>
      <c r="U33" s="142">
        <f t="shared" si="24"/>
        <v>0</v>
      </c>
      <c r="V33" s="15">
        <f t="shared" si="6"/>
        <v>0</v>
      </c>
      <c r="W33" s="142">
        <f t="shared" si="25"/>
        <v>0</v>
      </c>
      <c r="X33" s="142">
        <f t="shared" si="26"/>
        <v>0</v>
      </c>
      <c r="Y33" s="15">
        <f t="shared" si="27"/>
        <v>0</v>
      </c>
      <c r="Z33" s="16">
        <f t="shared" si="28"/>
        <v>0</v>
      </c>
      <c r="AA33" s="17">
        <f t="shared" si="29"/>
        <v>0</v>
      </c>
      <c r="AD33" s="159">
        <f t="shared" si="7"/>
        <v>0</v>
      </c>
      <c r="AE33" s="159">
        <f t="shared" si="8"/>
        <v>0</v>
      </c>
      <c r="AG33" s="157">
        <f t="shared" si="30"/>
        <v>0</v>
      </c>
      <c r="AI33" s="159">
        <f t="shared" si="9"/>
        <v>0</v>
      </c>
      <c r="AJ33" s="159">
        <f t="shared" si="10"/>
        <v>0</v>
      </c>
      <c r="AK33" s="231">
        <f t="shared" si="31"/>
        <v>0</v>
      </c>
      <c r="AL33" s="231">
        <f t="shared" si="32"/>
        <v>0</v>
      </c>
      <c r="AM33" s="231">
        <f t="shared" si="33"/>
        <v>0</v>
      </c>
      <c r="AN33" s="194">
        <f t="shared" si="34"/>
        <v>0</v>
      </c>
      <c r="AO33" s="405">
        <f t="shared" si="35"/>
        <v>0</v>
      </c>
      <c r="AP33" s="406">
        <f t="shared" si="36"/>
        <v>0</v>
      </c>
      <c r="AQ33" s="407"/>
      <c r="AR33" s="411">
        <f t="shared" si="37"/>
        <v>0</v>
      </c>
      <c r="AS33" s="408">
        <f t="shared" si="38"/>
        <v>0</v>
      </c>
      <c r="AT33" s="409"/>
      <c r="AU33" s="414">
        <f t="shared" si="39"/>
        <v>0</v>
      </c>
      <c r="AV33" s="406">
        <f t="shared" si="40"/>
        <v>0</v>
      </c>
      <c r="AW33" s="411"/>
      <c r="AX33" s="411">
        <f t="shared" si="41"/>
        <v>0</v>
      </c>
      <c r="AY33" s="412">
        <f t="shared" si="42"/>
        <v>0</v>
      </c>
      <c r="AZ33" s="413"/>
      <c r="BA33" s="411">
        <f t="shared" si="43"/>
        <v>0</v>
      </c>
      <c r="BB33" s="406">
        <f t="shared" si="44"/>
        <v>0</v>
      </c>
      <c r="BC33" s="303" t="str">
        <f t="shared" si="45"/>
        <v xml:space="preserve"> </v>
      </c>
      <c r="BD33" s="210">
        <f t="shared" si="54"/>
        <v>0</v>
      </c>
      <c r="BE33" s="200">
        <f t="shared" si="11"/>
        <v>0</v>
      </c>
      <c r="BF33" s="200">
        <f t="shared" si="12"/>
        <v>0</v>
      </c>
      <c r="BG33" s="200">
        <f t="shared" si="13"/>
        <v>0</v>
      </c>
      <c r="BH33" s="211">
        <f t="shared" si="14"/>
        <v>0</v>
      </c>
      <c r="BI33" s="210" t="str">
        <f t="shared" si="15"/>
        <v xml:space="preserve"> </v>
      </c>
      <c r="BJ33" s="200" t="str">
        <f t="shared" si="16"/>
        <v xml:space="preserve"> </v>
      </c>
      <c r="BK33" s="200" t="str">
        <f t="shared" si="17"/>
        <v xml:space="preserve"> </v>
      </c>
      <c r="BL33" s="200"/>
      <c r="BM33" s="213">
        <f t="shared" si="46"/>
        <v>0</v>
      </c>
      <c r="BO33" s="195" t="str">
        <f t="shared" si="18"/>
        <v/>
      </c>
      <c r="BP33" s="195" t="str">
        <f t="shared" si="19"/>
        <v/>
      </c>
      <c r="BQ33" s="195" t="str">
        <f t="shared" si="20"/>
        <v/>
      </c>
      <c r="BR33" s="215">
        <f t="shared" si="47"/>
        <v>0</v>
      </c>
      <c r="BS33" s="195" t="str">
        <f t="shared" si="48"/>
        <v/>
      </c>
      <c r="BU33" s="301" t="str">
        <f t="shared" si="49"/>
        <v xml:space="preserve"> </v>
      </c>
      <c r="BV33" s="301" t="str">
        <f t="shared" si="49"/>
        <v xml:space="preserve"> </v>
      </c>
      <c r="BW33" s="301" t="str">
        <f t="shared" si="49"/>
        <v xml:space="preserve"> </v>
      </c>
      <c r="BX33" s="242">
        <f t="shared" si="50"/>
        <v>0</v>
      </c>
      <c r="BY33" s="301" t="b">
        <f t="shared" si="51"/>
        <v>0</v>
      </c>
      <c r="BZ33" s="301" t="b">
        <f t="shared" si="52"/>
        <v>0</v>
      </c>
      <c r="CA33" s="301" t="b">
        <f t="shared" si="53"/>
        <v>0</v>
      </c>
    </row>
    <row r="34" spans="1:79">
      <c r="A34" s="36" t="s">
        <v>125</v>
      </c>
      <c r="B34" s="38"/>
      <c r="C34" s="149"/>
      <c r="D34" s="149"/>
      <c r="E34" s="223"/>
      <c r="F34" s="223"/>
      <c r="G34" s="224"/>
      <c r="H34" s="225"/>
      <c r="I34" s="306" t="str">
        <f t="shared" si="0"/>
        <v/>
      </c>
      <c r="J34" s="306" t="str">
        <f t="shared" si="1"/>
        <v/>
      </c>
      <c r="K34" s="306" t="str">
        <f t="shared" si="2"/>
        <v/>
      </c>
      <c r="L34" s="226"/>
      <c r="M34" s="227"/>
      <c r="N34" s="227"/>
      <c r="O34" s="19">
        <f t="shared" si="3"/>
        <v>0</v>
      </c>
      <c r="P34" s="14">
        <f t="shared" si="4"/>
        <v>0</v>
      </c>
      <c r="Q34" s="15">
        <f t="shared" si="21"/>
        <v>0</v>
      </c>
      <c r="R34" s="15">
        <f t="shared" si="22"/>
        <v>0</v>
      </c>
      <c r="S34" s="15">
        <f t="shared" si="23"/>
        <v>0</v>
      </c>
      <c r="T34" s="15">
        <f t="shared" si="5"/>
        <v>0</v>
      </c>
      <c r="U34" s="142">
        <f t="shared" si="24"/>
        <v>0</v>
      </c>
      <c r="V34" s="15">
        <f t="shared" si="6"/>
        <v>0</v>
      </c>
      <c r="W34" s="142">
        <f t="shared" si="25"/>
        <v>0</v>
      </c>
      <c r="X34" s="142">
        <f t="shared" si="26"/>
        <v>0</v>
      </c>
      <c r="Y34" s="15">
        <f t="shared" si="27"/>
        <v>0</v>
      </c>
      <c r="Z34" s="16">
        <f t="shared" si="28"/>
        <v>0</v>
      </c>
      <c r="AA34" s="17">
        <f t="shared" si="29"/>
        <v>0</v>
      </c>
      <c r="AD34" s="159">
        <f t="shared" si="7"/>
        <v>0</v>
      </c>
      <c r="AE34" s="159">
        <f t="shared" si="8"/>
        <v>0</v>
      </c>
      <c r="AG34" s="157">
        <f t="shared" si="30"/>
        <v>0</v>
      </c>
      <c r="AI34" s="159">
        <f t="shared" si="9"/>
        <v>0</v>
      </c>
      <c r="AJ34" s="159">
        <f t="shared" si="10"/>
        <v>0</v>
      </c>
      <c r="AK34" s="231">
        <f t="shared" si="31"/>
        <v>0</v>
      </c>
      <c r="AL34" s="231">
        <f t="shared" si="32"/>
        <v>0</v>
      </c>
      <c r="AM34" s="231">
        <f t="shared" si="33"/>
        <v>0</v>
      </c>
      <c r="AN34" s="194">
        <f t="shared" si="34"/>
        <v>0</v>
      </c>
      <c r="AO34" s="405">
        <f t="shared" si="35"/>
        <v>0</v>
      </c>
      <c r="AP34" s="406">
        <f t="shared" si="36"/>
        <v>0</v>
      </c>
      <c r="AQ34" s="407"/>
      <c r="AR34" s="411">
        <f t="shared" si="37"/>
        <v>0</v>
      </c>
      <c r="AS34" s="408">
        <f t="shared" si="38"/>
        <v>0</v>
      </c>
      <c r="AT34" s="409"/>
      <c r="AU34" s="414">
        <f t="shared" si="39"/>
        <v>0</v>
      </c>
      <c r="AV34" s="406">
        <f t="shared" si="40"/>
        <v>0</v>
      </c>
      <c r="AW34" s="411"/>
      <c r="AX34" s="411">
        <f t="shared" si="41"/>
        <v>0</v>
      </c>
      <c r="AY34" s="412">
        <f t="shared" si="42"/>
        <v>0</v>
      </c>
      <c r="AZ34" s="413"/>
      <c r="BA34" s="411">
        <f t="shared" si="43"/>
        <v>0</v>
      </c>
      <c r="BB34" s="406">
        <f t="shared" si="44"/>
        <v>0</v>
      </c>
      <c r="BC34" s="303" t="str">
        <f t="shared" si="45"/>
        <v xml:space="preserve"> </v>
      </c>
      <c r="BD34" s="210">
        <f t="shared" si="54"/>
        <v>0</v>
      </c>
      <c r="BE34" s="200">
        <f t="shared" si="11"/>
        <v>0</v>
      </c>
      <c r="BF34" s="200">
        <f t="shared" si="12"/>
        <v>0</v>
      </c>
      <c r="BG34" s="200">
        <f t="shared" si="13"/>
        <v>0</v>
      </c>
      <c r="BH34" s="211">
        <f t="shared" si="14"/>
        <v>0</v>
      </c>
      <c r="BI34" s="210" t="str">
        <f t="shared" si="15"/>
        <v xml:space="preserve"> </v>
      </c>
      <c r="BJ34" s="200" t="str">
        <f t="shared" si="16"/>
        <v xml:space="preserve"> </v>
      </c>
      <c r="BK34" s="200" t="str">
        <f t="shared" si="17"/>
        <v xml:space="preserve"> </v>
      </c>
      <c r="BL34" s="200"/>
      <c r="BM34" s="213">
        <f t="shared" si="46"/>
        <v>0</v>
      </c>
      <c r="BO34" s="195" t="str">
        <f t="shared" si="18"/>
        <v/>
      </c>
      <c r="BP34" s="195" t="str">
        <f t="shared" si="19"/>
        <v/>
      </c>
      <c r="BQ34" s="195" t="str">
        <f t="shared" si="20"/>
        <v/>
      </c>
      <c r="BR34" s="215">
        <f t="shared" si="47"/>
        <v>0</v>
      </c>
      <c r="BS34" s="195" t="str">
        <f t="shared" si="48"/>
        <v/>
      </c>
      <c r="BU34" s="301" t="str">
        <f t="shared" si="49"/>
        <v xml:space="preserve"> </v>
      </c>
      <c r="BV34" s="301" t="str">
        <f t="shared" si="49"/>
        <v xml:space="preserve"> </v>
      </c>
      <c r="BW34" s="301" t="str">
        <f t="shared" si="49"/>
        <v xml:space="preserve"> </v>
      </c>
      <c r="BX34" s="242">
        <f t="shared" si="50"/>
        <v>0</v>
      </c>
      <c r="BY34" s="301" t="b">
        <f t="shared" si="51"/>
        <v>0</v>
      </c>
      <c r="BZ34" s="301" t="b">
        <f t="shared" si="52"/>
        <v>0</v>
      </c>
      <c r="CA34" s="301" t="b">
        <f t="shared" si="53"/>
        <v>0</v>
      </c>
    </row>
    <row r="35" spans="1:79">
      <c r="A35" s="35" t="s">
        <v>126</v>
      </c>
      <c r="B35" s="39"/>
      <c r="C35" s="150"/>
      <c r="D35" s="150"/>
      <c r="E35" s="228"/>
      <c r="F35" s="228"/>
      <c r="G35" s="219"/>
      <c r="H35" s="220"/>
      <c r="I35" s="305" t="str">
        <f t="shared" si="0"/>
        <v/>
      </c>
      <c r="J35" s="305" t="str">
        <f t="shared" si="1"/>
        <v/>
      </c>
      <c r="K35" s="305" t="str">
        <f t="shared" si="2"/>
        <v/>
      </c>
      <c r="L35" s="221"/>
      <c r="M35" s="222"/>
      <c r="N35" s="222"/>
      <c r="O35" s="19">
        <f t="shared" si="3"/>
        <v>0</v>
      </c>
      <c r="P35" s="14">
        <f t="shared" si="4"/>
        <v>0</v>
      </c>
      <c r="Q35" s="15">
        <f t="shared" si="21"/>
        <v>0</v>
      </c>
      <c r="R35" s="15">
        <f t="shared" si="22"/>
        <v>0</v>
      </c>
      <c r="S35" s="15">
        <f t="shared" si="23"/>
        <v>0</v>
      </c>
      <c r="T35" s="15">
        <f t="shared" si="5"/>
        <v>0</v>
      </c>
      <c r="U35" s="142">
        <f t="shared" si="24"/>
        <v>0</v>
      </c>
      <c r="V35" s="15">
        <f t="shared" si="6"/>
        <v>0</v>
      </c>
      <c r="W35" s="142">
        <f t="shared" si="25"/>
        <v>0</v>
      </c>
      <c r="X35" s="142">
        <f t="shared" si="26"/>
        <v>0</v>
      </c>
      <c r="Y35" s="15">
        <f t="shared" si="27"/>
        <v>0</v>
      </c>
      <c r="Z35" s="16">
        <f t="shared" si="28"/>
        <v>0</v>
      </c>
      <c r="AA35" s="17">
        <f t="shared" si="29"/>
        <v>0</v>
      </c>
      <c r="AD35" s="159">
        <f t="shared" si="7"/>
        <v>0</v>
      </c>
      <c r="AE35" s="159">
        <f t="shared" si="8"/>
        <v>0</v>
      </c>
      <c r="AG35" s="157">
        <f t="shared" si="30"/>
        <v>0</v>
      </c>
      <c r="AI35" s="159">
        <f t="shared" si="9"/>
        <v>0</v>
      </c>
      <c r="AJ35" s="159">
        <f t="shared" si="10"/>
        <v>0</v>
      </c>
      <c r="AK35" s="231">
        <f t="shared" si="31"/>
        <v>0</v>
      </c>
      <c r="AL35" s="231">
        <f t="shared" si="32"/>
        <v>0</v>
      </c>
      <c r="AM35" s="231">
        <f t="shared" si="33"/>
        <v>0</v>
      </c>
      <c r="AN35" s="194">
        <f t="shared" si="34"/>
        <v>0</v>
      </c>
      <c r="AO35" s="405">
        <f t="shared" si="35"/>
        <v>0</v>
      </c>
      <c r="AP35" s="406">
        <f t="shared" si="36"/>
        <v>0</v>
      </c>
      <c r="AQ35" s="407"/>
      <c r="AR35" s="411">
        <f t="shared" si="37"/>
        <v>0</v>
      </c>
      <c r="AS35" s="408">
        <f t="shared" si="38"/>
        <v>0</v>
      </c>
      <c r="AT35" s="409"/>
      <c r="AU35" s="414">
        <f t="shared" si="39"/>
        <v>0</v>
      </c>
      <c r="AV35" s="406">
        <f t="shared" si="40"/>
        <v>0</v>
      </c>
      <c r="AW35" s="411"/>
      <c r="AX35" s="411">
        <f t="shared" si="41"/>
        <v>0</v>
      </c>
      <c r="AY35" s="412">
        <f t="shared" si="42"/>
        <v>0</v>
      </c>
      <c r="AZ35" s="413"/>
      <c r="BA35" s="411">
        <f t="shared" si="43"/>
        <v>0</v>
      </c>
      <c r="BB35" s="406">
        <f t="shared" si="44"/>
        <v>0</v>
      </c>
      <c r="BC35" s="303" t="str">
        <f t="shared" si="45"/>
        <v xml:space="preserve"> </v>
      </c>
      <c r="BD35" s="210">
        <f t="shared" si="54"/>
        <v>0</v>
      </c>
      <c r="BE35" s="200">
        <f t="shared" si="11"/>
        <v>0</v>
      </c>
      <c r="BF35" s="200">
        <f t="shared" si="12"/>
        <v>0</v>
      </c>
      <c r="BG35" s="200">
        <f t="shared" si="13"/>
        <v>0</v>
      </c>
      <c r="BH35" s="211">
        <f t="shared" si="14"/>
        <v>0</v>
      </c>
      <c r="BI35" s="210" t="str">
        <f t="shared" si="15"/>
        <v xml:space="preserve"> </v>
      </c>
      <c r="BJ35" s="200" t="str">
        <f t="shared" si="16"/>
        <v xml:space="preserve"> </v>
      </c>
      <c r="BK35" s="200" t="str">
        <f t="shared" si="17"/>
        <v xml:space="preserve"> </v>
      </c>
      <c r="BL35" s="200"/>
      <c r="BM35" s="213">
        <f t="shared" si="46"/>
        <v>0</v>
      </c>
      <c r="BO35" s="195" t="str">
        <f t="shared" si="18"/>
        <v/>
      </c>
      <c r="BP35" s="195" t="str">
        <f t="shared" si="19"/>
        <v/>
      </c>
      <c r="BQ35" s="195" t="str">
        <f t="shared" si="20"/>
        <v/>
      </c>
      <c r="BR35" s="215">
        <f t="shared" si="47"/>
        <v>0</v>
      </c>
      <c r="BS35" s="195" t="str">
        <f t="shared" si="48"/>
        <v/>
      </c>
      <c r="BU35" s="301" t="str">
        <f t="shared" si="49"/>
        <v xml:space="preserve"> </v>
      </c>
      <c r="BV35" s="301" t="str">
        <f t="shared" si="49"/>
        <v xml:space="preserve"> </v>
      </c>
      <c r="BW35" s="301" t="str">
        <f t="shared" si="49"/>
        <v xml:space="preserve"> </v>
      </c>
      <c r="BX35" s="242">
        <f t="shared" si="50"/>
        <v>0</v>
      </c>
      <c r="BY35" s="301" t="b">
        <f t="shared" si="51"/>
        <v>0</v>
      </c>
      <c r="BZ35" s="301" t="b">
        <f t="shared" si="52"/>
        <v>0</v>
      </c>
      <c r="CA35" s="301" t="b">
        <f t="shared" si="53"/>
        <v>0</v>
      </c>
    </row>
    <row r="36" spans="1:79">
      <c r="A36" s="36" t="s">
        <v>127</v>
      </c>
      <c r="B36" s="38"/>
      <c r="C36" s="149"/>
      <c r="D36" s="149"/>
      <c r="E36" s="223"/>
      <c r="F36" s="223"/>
      <c r="G36" s="224"/>
      <c r="H36" s="225"/>
      <c r="I36" s="306" t="str">
        <f t="shared" si="0"/>
        <v/>
      </c>
      <c r="J36" s="306" t="str">
        <f t="shared" si="1"/>
        <v/>
      </c>
      <c r="K36" s="306" t="str">
        <f t="shared" si="2"/>
        <v/>
      </c>
      <c r="L36" s="226"/>
      <c r="M36" s="227"/>
      <c r="N36" s="227"/>
      <c r="O36" s="19">
        <f t="shared" si="3"/>
        <v>0</v>
      </c>
      <c r="P36" s="14">
        <f t="shared" si="4"/>
        <v>0</v>
      </c>
      <c r="Q36" s="15">
        <f t="shared" si="21"/>
        <v>0</v>
      </c>
      <c r="R36" s="15">
        <f t="shared" si="22"/>
        <v>0</v>
      </c>
      <c r="S36" s="15">
        <f t="shared" si="23"/>
        <v>0</v>
      </c>
      <c r="T36" s="15">
        <f t="shared" si="5"/>
        <v>0</v>
      </c>
      <c r="U36" s="142">
        <f t="shared" si="24"/>
        <v>0</v>
      </c>
      <c r="V36" s="15">
        <f t="shared" si="6"/>
        <v>0</v>
      </c>
      <c r="W36" s="142">
        <f t="shared" si="25"/>
        <v>0</v>
      </c>
      <c r="X36" s="142">
        <f t="shared" si="26"/>
        <v>0</v>
      </c>
      <c r="Y36" s="15">
        <f t="shared" si="27"/>
        <v>0</v>
      </c>
      <c r="Z36" s="16">
        <f t="shared" si="28"/>
        <v>0</v>
      </c>
      <c r="AA36" s="17">
        <f t="shared" si="29"/>
        <v>0</v>
      </c>
      <c r="AD36" s="159">
        <f t="shared" si="7"/>
        <v>0</v>
      </c>
      <c r="AE36" s="159">
        <f t="shared" si="8"/>
        <v>0</v>
      </c>
      <c r="AG36" s="157">
        <f t="shared" si="30"/>
        <v>0</v>
      </c>
      <c r="AI36" s="159">
        <f t="shared" si="9"/>
        <v>0</v>
      </c>
      <c r="AJ36" s="159">
        <f t="shared" si="10"/>
        <v>0</v>
      </c>
      <c r="AK36" s="231">
        <f t="shared" si="31"/>
        <v>0</v>
      </c>
      <c r="AL36" s="231">
        <f t="shared" si="32"/>
        <v>0</v>
      </c>
      <c r="AM36" s="231">
        <f t="shared" si="33"/>
        <v>0</v>
      </c>
      <c r="AN36" s="194">
        <f t="shared" si="34"/>
        <v>0</v>
      </c>
      <c r="AO36" s="405">
        <f t="shared" si="35"/>
        <v>0</v>
      </c>
      <c r="AP36" s="406">
        <f t="shared" si="36"/>
        <v>0</v>
      </c>
      <c r="AQ36" s="407"/>
      <c r="AR36" s="411">
        <f t="shared" si="37"/>
        <v>0</v>
      </c>
      <c r="AS36" s="408">
        <f t="shared" si="38"/>
        <v>0</v>
      </c>
      <c r="AT36" s="409"/>
      <c r="AU36" s="414">
        <f t="shared" si="39"/>
        <v>0</v>
      </c>
      <c r="AV36" s="406">
        <f t="shared" si="40"/>
        <v>0</v>
      </c>
      <c r="AW36" s="411"/>
      <c r="AX36" s="411">
        <f t="shared" si="41"/>
        <v>0</v>
      </c>
      <c r="AY36" s="412">
        <f t="shared" si="42"/>
        <v>0</v>
      </c>
      <c r="AZ36" s="413"/>
      <c r="BA36" s="411">
        <f t="shared" si="43"/>
        <v>0</v>
      </c>
      <c r="BB36" s="406">
        <f t="shared" si="44"/>
        <v>0</v>
      </c>
      <c r="BC36" s="303" t="str">
        <f t="shared" si="45"/>
        <v xml:space="preserve"> </v>
      </c>
      <c r="BD36" s="210">
        <f t="shared" si="54"/>
        <v>0</v>
      </c>
      <c r="BE36" s="200">
        <f t="shared" si="11"/>
        <v>0</v>
      </c>
      <c r="BF36" s="200">
        <f t="shared" si="12"/>
        <v>0</v>
      </c>
      <c r="BG36" s="200">
        <f t="shared" si="13"/>
        <v>0</v>
      </c>
      <c r="BH36" s="211">
        <f t="shared" si="14"/>
        <v>0</v>
      </c>
      <c r="BI36" s="210" t="str">
        <f t="shared" si="15"/>
        <v xml:space="preserve"> </v>
      </c>
      <c r="BJ36" s="200" t="str">
        <f t="shared" si="16"/>
        <v xml:space="preserve"> </v>
      </c>
      <c r="BK36" s="200" t="str">
        <f t="shared" si="17"/>
        <v xml:space="preserve"> </v>
      </c>
      <c r="BL36" s="200"/>
      <c r="BM36" s="213">
        <f t="shared" si="46"/>
        <v>0</v>
      </c>
      <c r="BO36" s="195" t="str">
        <f t="shared" si="18"/>
        <v/>
      </c>
      <c r="BP36" s="195" t="str">
        <f t="shared" si="19"/>
        <v/>
      </c>
      <c r="BQ36" s="195" t="str">
        <f t="shared" si="20"/>
        <v/>
      </c>
      <c r="BR36" s="215">
        <f t="shared" si="47"/>
        <v>0</v>
      </c>
      <c r="BS36" s="195" t="str">
        <f t="shared" si="48"/>
        <v/>
      </c>
      <c r="BU36" s="301" t="str">
        <f t="shared" si="49"/>
        <v xml:space="preserve"> </v>
      </c>
      <c r="BV36" s="301" t="str">
        <f t="shared" si="49"/>
        <v xml:space="preserve"> </v>
      </c>
      <c r="BW36" s="301" t="str">
        <f t="shared" si="49"/>
        <v xml:space="preserve"> </v>
      </c>
      <c r="BX36" s="242">
        <f t="shared" si="50"/>
        <v>0</v>
      </c>
      <c r="BY36" s="301" t="b">
        <f t="shared" si="51"/>
        <v>0</v>
      </c>
      <c r="BZ36" s="301" t="b">
        <f t="shared" si="52"/>
        <v>0</v>
      </c>
      <c r="CA36" s="301" t="b">
        <f t="shared" si="53"/>
        <v>0</v>
      </c>
    </row>
    <row r="37" spans="1:79">
      <c r="A37" s="35" t="s">
        <v>128</v>
      </c>
      <c r="B37" s="39"/>
      <c r="C37" s="150"/>
      <c r="D37" s="150"/>
      <c r="E37" s="228"/>
      <c r="F37" s="228"/>
      <c r="G37" s="219"/>
      <c r="H37" s="220"/>
      <c r="I37" s="305" t="str">
        <f t="shared" si="0"/>
        <v/>
      </c>
      <c r="J37" s="305" t="str">
        <f t="shared" si="1"/>
        <v/>
      </c>
      <c r="K37" s="305" t="str">
        <f t="shared" si="2"/>
        <v/>
      </c>
      <c r="L37" s="221"/>
      <c r="M37" s="222"/>
      <c r="N37" s="222"/>
      <c r="O37" s="19">
        <f t="shared" si="3"/>
        <v>0</v>
      </c>
      <c r="P37" s="14">
        <f t="shared" si="4"/>
        <v>0</v>
      </c>
      <c r="Q37" s="15">
        <f t="shared" si="21"/>
        <v>0</v>
      </c>
      <c r="R37" s="15">
        <f t="shared" si="22"/>
        <v>0</v>
      </c>
      <c r="S37" s="15">
        <f t="shared" si="23"/>
        <v>0</v>
      </c>
      <c r="T37" s="15">
        <f t="shared" si="5"/>
        <v>0</v>
      </c>
      <c r="U37" s="142">
        <f t="shared" si="24"/>
        <v>0</v>
      </c>
      <c r="V37" s="15">
        <f t="shared" si="6"/>
        <v>0</v>
      </c>
      <c r="W37" s="142">
        <f t="shared" si="25"/>
        <v>0</v>
      </c>
      <c r="X37" s="142">
        <f t="shared" si="26"/>
        <v>0</v>
      </c>
      <c r="Y37" s="15">
        <f t="shared" si="27"/>
        <v>0</v>
      </c>
      <c r="Z37" s="16">
        <f t="shared" si="28"/>
        <v>0</v>
      </c>
      <c r="AA37" s="17">
        <f t="shared" si="29"/>
        <v>0</v>
      </c>
      <c r="AD37" s="159">
        <f t="shared" si="7"/>
        <v>0</v>
      </c>
      <c r="AE37" s="159">
        <f t="shared" si="8"/>
        <v>0</v>
      </c>
      <c r="AG37" s="157">
        <f t="shared" si="30"/>
        <v>0</v>
      </c>
      <c r="AI37" s="159">
        <f t="shared" si="9"/>
        <v>0</v>
      </c>
      <c r="AJ37" s="159">
        <f t="shared" si="10"/>
        <v>0</v>
      </c>
      <c r="AK37" s="231">
        <f t="shared" si="31"/>
        <v>0</v>
      </c>
      <c r="AL37" s="231">
        <f t="shared" si="32"/>
        <v>0</v>
      </c>
      <c r="AM37" s="231">
        <f t="shared" si="33"/>
        <v>0</v>
      </c>
      <c r="AN37" s="194">
        <f t="shared" si="34"/>
        <v>0</v>
      </c>
      <c r="AO37" s="405">
        <f t="shared" si="35"/>
        <v>0</v>
      </c>
      <c r="AP37" s="406">
        <f t="shared" si="36"/>
        <v>0</v>
      </c>
      <c r="AQ37" s="407"/>
      <c r="AR37" s="411">
        <f t="shared" si="37"/>
        <v>0</v>
      </c>
      <c r="AS37" s="408">
        <f t="shared" si="38"/>
        <v>0</v>
      </c>
      <c r="AT37" s="409"/>
      <c r="AU37" s="414">
        <f t="shared" si="39"/>
        <v>0</v>
      </c>
      <c r="AV37" s="406">
        <f t="shared" si="40"/>
        <v>0</v>
      </c>
      <c r="AW37" s="411"/>
      <c r="AX37" s="411">
        <f t="shared" si="41"/>
        <v>0</v>
      </c>
      <c r="AY37" s="412">
        <f t="shared" si="42"/>
        <v>0</v>
      </c>
      <c r="AZ37" s="413"/>
      <c r="BA37" s="411">
        <f t="shared" si="43"/>
        <v>0</v>
      </c>
      <c r="BB37" s="406">
        <f t="shared" si="44"/>
        <v>0</v>
      </c>
      <c r="BC37" s="303" t="str">
        <f t="shared" si="45"/>
        <v xml:space="preserve"> </v>
      </c>
      <c r="BD37" s="210">
        <f t="shared" si="54"/>
        <v>0</v>
      </c>
      <c r="BE37" s="200">
        <f t="shared" si="11"/>
        <v>0</v>
      </c>
      <c r="BF37" s="200">
        <f t="shared" si="12"/>
        <v>0</v>
      </c>
      <c r="BG37" s="200">
        <f t="shared" si="13"/>
        <v>0</v>
      </c>
      <c r="BH37" s="211">
        <f t="shared" si="14"/>
        <v>0</v>
      </c>
      <c r="BI37" s="210" t="str">
        <f t="shared" si="15"/>
        <v xml:space="preserve"> </v>
      </c>
      <c r="BJ37" s="200" t="str">
        <f t="shared" si="16"/>
        <v xml:space="preserve"> </v>
      </c>
      <c r="BK37" s="200" t="str">
        <f t="shared" si="17"/>
        <v xml:space="preserve"> </v>
      </c>
      <c r="BL37" s="200"/>
      <c r="BM37" s="213">
        <f t="shared" si="46"/>
        <v>0</v>
      </c>
      <c r="BO37" s="195" t="str">
        <f t="shared" si="18"/>
        <v/>
      </c>
      <c r="BP37" s="195" t="str">
        <f t="shared" si="19"/>
        <v/>
      </c>
      <c r="BQ37" s="195" t="str">
        <f t="shared" si="20"/>
        <v/>
      </c>
      <c r="BR37" s="215">
        <f t="shared" si="47"/>
        <v>0</v>
      </c>
      <c r="BS37" s="195" t="str">
        <f t="shared" si="48"/>
        <v/>
      </c>
      <c r="BU37" s="301" t="str">
        <f t="shared" si="49"/>
        <v xml:space="preserve"> </v>
      </c>
      <c r="BV37" s="301" t="str">
        <f t="shared" si="49"/>
        <v xml:space="preserve"> </v>
      </c>
      <c r="BW37" s="301" t="str">
        <f t="shared" si="49"/>
        <v xml:space="preserve"> </v>
      </c>
      <c r="BX37" s="242">
        <f t="shared" si="50"/>
        <v>0</v>
      </c>
      <c r="BY37" s="301" t="b">
        <f t="shared" si="51"/>
        <v>0</v>
      </c>
      <c r="BZ37" s="301" t="b">
        <f t="shared" si="52"/>
        <v>0</v>
      </c>
      <c r="CA37" s="301" t="b">
        <f t="shared" si="53"/>
        <v>0</v>
      </c>
    </row>
    <row r="38" spans="1:79">
      <c r="A38" s="36" t="s">
        <v>129</v>
      </c>
      <c r="B38" s="38"/>
      <c r="C38" s="149"/>
      <c r="D38" s="149"/>
      <c r="E38" s="223"/>
      <c r="F38" s="223"/>
      <c r="G38" s="224"/>
      <c r="H38" s="225"/>
      <c r="I38" s="306" t="str">
        <f t="shared" si="0"/>
        <v/>
      </c>
      <c r="J38" s="306" t="str">
        <f t="shared" si="1"/>
        <v/>
      </c>
      <c r="K38" s="306" t="str">
        <f t="shared" si="2"/>
        <v/>
      </c>
      <c r="L38" s="226"/>
      <c r="M38" s="227"/>
      <c r="N38" s="227"/>
      <c r="O38" s="19">
        <f t="shared" si="3"/>
        <v>0</v>
      </c>
      <c r="P38" s="14">
        <f t="shared" si="4"/>
        <v>0</v>
      </c>
      <c r="Q38" s="15">
        <f t="shared" si="21"/>
        <v>0</v>
      </c>
      <c r="R38" s="15">
        <f t="shared" si="22"/>
        <v>0</v>
      </c>
      <c r="S38" s="15">
        <f t="shared" si="23"/>
        <v>0</v>
      </c>
      <c r="T38" s="15">
        <f t="shared" si="5"/>
        <v>0</v>
      </c>
      <c r="U38" s="142">
        <f t="shared" si="24"/>
        <v>0</v>
      </c>
      <c r="V38" s="15">
        <f t="shared" si="6"/>
        <v>0</v>
      </c>
      <c r="W38" s="142">
        <f t="shared" si="25"/>
        <v>0</v>
      </c>
      <c r="X38" s="142">
        <f t="shared" si="26"/>
        <v>0</v>
      </c>
      <c r="Y38" s="15">
        <f t="shared" si="27"/>
        <v>0</v>
      </c>
      <c r="Z38" s="16">
        <f t="shared" si="28"/>
        <v>0</v>
      </c>
      <c r="AA38" s="17">
        <f t="shared" si="29"/>
        <v>0</v>
      </c>
      <c r="AD38" s="159">
        <f t="shared" si="7"/>
        <v>0</v>
      </c>
      <c r="AE38" s="159">
        <f t="shared" si="8"/>
        <v>0</v>
      </c>
      <c r="AG38" s="157">
        <f t="shared" si="30"/>
        <v>0</v>
      </c>
      <c r="AI38" s="159">
        <f t="shared" si="9"/>
        <v>0</v>
      </c>
      <c r="AJ38" s="159">
        <f t="shared" si="10"/>
        <v>0</v>
      </c>
      <c r="AK38" s="231">
        <f t="shared" si="31"/>
        <v>0</v>
      </c>
      <c r="AL38" s="231">
        <f t="shared" si="32"/>
        <v>0</v>
      </c>
      <c r="AM38" s="231">
        <f t="shared" si="33"/>
        <v>0</v>
      </c>
      <c r="AN38" s="194">
        <f t="shared" si="34"/>
        <v>0</v>
      </c>
      <c r="AO38" s="405">
        <f t="shared" si="35"/>
        <v>0</v>
      </c>
      <c r="AP38" s="406">
        <f t="shared" si="36"/>
        <v>0</v>
      </c>
      <c r="AQ38" s="407"/>
      <c r="AR38" s="411">
        <f t="shared" si="37"/>
        <v>0</v>
      </c>
      <c r="AS38" s="408">
        <f t="shared" si="38"/>
        <v>0</v>
      </c>
      <c r="AT38" s="409"/>
      <c r="AU38" s="414">
        <f t="shared" si="39"/>
        <v>0</v>
      </c>
      <c r="AV38" s="406">
        <f t="shared" si="40"/>
        <v>0</v>
      </c>
      <c r="AW38" s="411"/>
      <c r="AX38" s="411">
        <f t="shared" si="41"/>
        <v>0</v>
      </c>
      <c r="AY38" s="412">
        <f t="shared" si="42"/>
        <v>0</v>
      </c>
      <c r="AZ38" s="413"/>
      <c r="BA38" s="411">
        <f t="shared" si="43"/>
        <v>0</v>
      </c>
      <c r="BB38" s="406">
        <f t="shared" si="44"/>
        <v>0</v>
      </c>
      <c r="BC38" s="303" t="str">
        <f t="shared" si="45"/>
        <v xml:space="preserve"> </v>
      </c>
      <c r="BD38" s="210">
        <f t="shared" si="54"/>
        <v>0</v>
      </c>
      <c r="BE38" s="200">
        <f t="shared" si="11"/>
        <v>0</v>
      </c>
      <c r="BF38" s="200">
        <f t="shared" si="12"/>
        <v>0</v>
      </c>
      <c r="BG38" s="200">
        <f t="shared" si="13"/>
        <v>0</v>
      </c>
      <c r="BH38" s="211">
        <f t="shared" si="14"/>
        <v>0</v>
      </c>
      <c r="BI38" s="210" t="str">
        <f t="shared" si="15"/>
        <v xml:space="preserve"> </v>
      </c>
      <c r="BJ38" s="200" t="str">
        <f t="shared" si="16"/>
        <v xml:space="preserve"> </v>
      </c>
      <c r="BK38" s="200" t="str">
        <f t="shared" si="17"/>
        <v xml:space="preserve"> </v>
      </c>
      <c r="BL38" s="200"/>
      <c r="BM38" s="213">
        <f t="shared" si="46"/>
        <v>0</v>
      </c>
      <c r="BO38" s="195" t="str">
        <f t="shared" si="18"/>
        <v/>
      </c>
      <c r="BP38" s="195" t="str">
        <f t="shared" si="19"/>
        <v/>
      </c>
      <c r="BQ38" s="195" t="str">
        <f t="shared" si="20"/>
        <v/>
      </c>
      <c r="BR38" s="215">
        <f t="shared" si="47"/>
        <v>0</v>
      </c>
      <c r="BS38" s="195" t="str">
        <f t="shared" si="48"/>
        <v/>
      </c>
      <c r="BU38" s="301" t="str">
        <f t="shared" si="49"/>
        <v xml:space="preserve"> </v>
      </c>
      <c r="BV38" s="301" t="str">
        <f t="shared" si="49"/>
        <v xml:space="preserve"> </v>
      </c>
      <c r="BW38" s="301" t="str">
        <f t="shared" si="49"/>
        <v xml:space="preserve"> </v>
      </c>
      <c r="BX38" s="242">
        <f t="shared" si="50"/>
        <v>0</v>
      </c>
      <c r="BY38" s="301" t="b">
        <f t="shared" si="51"/>
        <v>0</v>
      </c>
      <c r="BZ38" s="301" t="b">
        <f t="shared" si="52"/>
        <v>0</v>
      </c>
      <c r="CA38" s="301" t="b">
        <f t="shared" si="53"/>
        <v>0</v>
      </c>
    </row>
    <row r="39" spans="1:79">
      <c r="A39" s="35" t="s">
        <v>130</v>
      </c>
      <c r="B39" s="39"/>
      <c r="C39" s="150"/>
      <c r="D39" s="150"/>
      <c r="E39" s="228"/>
      <c r="F39" s="228"/>
      <c r="G39" s="219"/>
      <c r="H39" s="220"/>
      <c r="I39" s="305" t="str">
        <f t="shared" si="0"/>
        <v/>
      </c>
      <c r="J39" s="305" t="str">
        <f t="shared" si="1"/>
        <v/>
      </c>
      <c r="K39" s="305" t="str">
        <f t="shared" si="2"/>
        <v/>
      </c>
      <c r="L39" s="221"/>
      <c r="M39" s="222"/>
      <c r="N39" s="222"/>
      <c r="O39" s="19">
        <f t="shared" si="3"/>
        <v>0</v>
      </c>
      <c r="P39" s="14">
        <f t="shared" si="4"/>
        <v>0</v>
      </c>
      <c r="Q39" s="15">
        <f t="shared" si="21"/>
        <v>0</v>
      </c>
      <c r="R39" s="15">
        <f t="shared" si="22"/>
        <v>0</v>
      </c>
      <c r="S39" s="15">
        <f t="shared" si="23"/>
        <v>0</v>
      </c>
      <c r="T39" s="15">
        <f t="shared" si="5"/>
        <v>0</v>
      </c>
      <c r="U39" s="142">
        <f t="shared" si="24"/>
        <v>0</v>
      </c>
      <c r="V39" s="15">
        <f t="shared" si="6"/>
        <v>0</v>
      </c>
      <c r="W39" s="142">
        <f t="shared" si="25"/>
        <v>0</v>
      </c>
      <c r="X39" s="142">
        <f t="shared" si="26"/>
        <v>0</v>
      </c>
      <c r="Y39" s="15">
        <f t="shared" si="27"/>
        <v>0</v>
      </c>
      <c r="Z39" s="16">
        <f t="shared" si="28"/>
        <v>0</v>
      </c>
      <c r="AA39" s="17">
        <f t="shared" si="29"/>
        <v>0</v>
      </c>
      <c r="AD39" s="159">
        <f t="shared" si="7"/>
        <v>0</v>
      </c>
      <c r="AE39" s="159">
        <f t="shared" si="8"/>
        <v>0</v>
      </c>
      <c r="AG39" s="157">
        <f t="shared" si="30"/>
        <v>0</v>
      </c>
      <c r="AI39" s="159">
        <f t="shared" si="9"/>
        <v>0</v>
      </c>
      <c r="AJ39" s="159">
        <f t="shared" si="10"/>
        <v>0</v>
      </c>
      <c r="AK39" s="231">
        <f t="shared" si="31"/>
        <v>0</v>
      </c>
      <c r="AL39" s="231">
        <f t="shared" si="32"/>
        <v>0</v>
      </c>
      <c r="AM39" s="231">
        <f t="shared" si="33"/>
        <v>0</v>
      </c>
      <c r="AN39" s="194">
        <f t="shared" si="34"/>
        <v>0</v>
      </c>
      <c r="AO39" s="405">
        <f t="shared" si="35"/>
        <v>0</v>
      </c>
      <c r="AP39" s="406">
        <f t="shared" si="36"/>
        <v>0</v>
      </c>
      <c r="AQ39" s="407"/>
      <c r="AR39" s="411">
        <f t="shared" si="37"/>
        <v>0</v>
      </c>
      <c r="AS39" s="408">
        <f t="shared" si="38"/>
        <v>0</v>
      </c>
      <c r="AT39" s="409"/>
      <c r="AU39" s="414">
        <f t="shared" si="39"/>
        <v>0</v>
      </c>
      <c r="AV39" s="406">
        <f t="shared" si="40"/>
        <v>0</v>
      </c>
      <c r="AW39" s="411"/>
      <c r="AX39" s="411">
        <f t="shared" si="41"/>
        <v>0</v>
      </c>
      <c r="AY39" s="412">
        <f t="shared" si="42"/>
        <v>0</v>
      </c>
      <c r="AZ39" s="413"/>
      <c r="BA39" s="411">
        <f t="shared" si="43"/>
        <v>0</v>
      </c>
      <c r="BB39" s="406">
        <f t="shared" si="44"/>
        <v>0</v>
      </c>
      <c r="BC39" s="303" t="str">
        <f t="shared" si="45"/>
        <v xml:space="preserve"> </v>
      </c>
      <c r="BD39" s="210">
        <f t="shared" si="54"/>
        <v>0</v>
      </c>
      <c r="BE39" s="200">
        <f t="shared" si="11"/>
        <v>0</v>
      </c>
      <c r="BF39" s="200">
        <f t="shared" si="12"/>
        <v>0</v>
      </c>
      <c r="BG39" s="200">
        <f t="shared" si="13"/>
        <v>0</v>
      </c>
      <c r="BH39" s="211">
        <f t="shared" si="14"/>
        <v>0</v>
      </c>
      <c r="BI39" s="210" t="str">
        <f t="shared" si="15"/>
        <v xml:space="preserve"> </v>
      </c>
      <c r="BJ39" s="200" t="str">
        <f t="shared" si="16"/>
        <v xml:space="preserve"> </v>
      </c>
      <c r="BK39" s="200" t="str">
        <f t="shared" si="17"/>
        <v xml:space="preserve"> </v>
      </c>
      <c r="BL39" s="200"/>
      <c r="BM39" s="213">
        <f t="shared" si="46"/>
        <v>0</v>
      </c>
      <c r="BO39" s="195" t="str">
        <f t="shared" si="18"/>
        <v/>
      </c>
      <c r="BP39" s="195" t="str">
        <f t="shared" si="19"/>
        <v/>
      </c>
      <c r="BQ39" s="195" t="str">
        <f t="shared" si="20"/>
        <v/>
      </c>
      <c r="BR39" s="215">
        <f t="shared" si="47"/>
        <v>0</v>
      </c>
      <c r="BS39" s="195" t="str">
        <f t="shared" si="48"/>
        <v/>
      </c>
      <c r="BU39" s="301" t="str">
        <f t="shared" si="49"/>
        <v xml:space="preserve"> </v>
      </c>
      <c r="BV39" s="301" t="str">
        <f t="shared" si="49"/>
        <v xml:space="preserve"> </v>
      </c>
      <c r="BW39" s="301" t="str">
        <f t="shared" si="49"/>
        <v xml:space="preserve"> </v>
      </c>
      <c r="BX39" s="242">
        <f t="shared" si="50"/>
        <v>0</v>
      </c>
      <c r="BY39" s="301" t="b">
        <f t="shared" si="51"/>
        <v>0</v>
      </c>
      <c r="BZ39" s="301" t="b">
        <f t="shared" si="52"/>
        <v>0</v>
      </c>
      <c r="CA39" s="301" t="b">
        <f t="shared" si="53"/>
        <v>0</v>
      </c>
    </row>
    <row r="40" spans="1:79">
      <c r="A40" s="36" t="s">
        <v>131</v>
      </c>
      <c r="B40" s="38"/>
      <c r="C40" s="149"/>
      <c r="D40" s="149"/>
      <c r="E40" s="223"/>
      <c r="F40" s="223"/>
      <c r="G40" s="224"/>
      <c r="H40" s="225"/>
      <c r="I40" s="306" t="str">
        <f t="shared" si="0"/>
        <v/>
      </c>
      <c r="J40" s="306" t="str">
        <f t="shared" si="1"/>
        <v/>
      </c>
      <c r="K40" s="306" t="str">
        <f t="shared" si="2"/>
        <v/>
      </c>
      <c r="L40" s="226"/>
      <c r="M40" s="227"/>
      <c r="N40" s="227"/>
      <c r="O40" s="19">
        <f t="shared" si="3"/>
        <v>0</v>
      </c>
      <c r="P40" s="14">
        <f t="shared" si="4"/>
        <v>0</v>
      </c>
      <c r="Q40" s="15">
        <f t="shared" si="21"/>
        <v>0</v>
      </c>
      <c r="R40" s="15">
        <f t="shared" si="22"/>
        <v>0</v>
      </c>
      <c r="S40" s="15">
        <f t="shared" si="23"/>
        <v>0</v>
      </c>
      <c r="T40" s="15">
        <f t="shared" si="5"/>
        <v>0</v>
      </c>
      <c r="U40" s="142">
        <f t="shared" si="24"/>
        <v>0</v>
      </c>
      <c r="V40" s="15">
        <f t="shared" si="6"/>
        <v>0</v>
      </c>
      <c r="W40" s="142">
        <f t="shared" si="25"/>
        <v>0</v>
      </c>
      <c r="X40" s="142">
        <f t="shared" si="26"/>
        <v>0</v>
      </c>
      <c r="Y40" s="15">
        <f t="shared" si="27"/>
        <v>0</v>
      </c>
      <c r="Z40" s="16">
        <f t="shared" si="28"/>
        <v>0</v>
      </c>
      <c r="AA40" s="17">
        <f t="shared" si="29"/>
        <v>0</v>
      </c>
      <c r="AD40" s="159">
        <f t="shared" si="7"/>
        <v>0</v>
      </c>
      <c r="AE40" s="159">
        <f t="shared" si="8"/>
        <v>0</v>
      </c>
      <c r="AG40" s="157">
        <f t="shared" si="30"/>
        <v>0</v>
      </c>
      <c r="AI40" s="159">
        <f t="shared" si="9"/>
        <v>0</v>
      </c>
      <c r="AJ40" s="159">
        <f t="shared" si="10"/>
        <v>0</v>
      </c>
      <c r="AK40" s="231">
        <f t="shared" si="31"/>
        <v>0</v>
      </c>
      <c r="AL40" s="231">
        <f t="shared" si="32"/>
        <v>0</v>
      </c>
      <c r="AM40" s="231">
        <f t="shared" si="33"/>
        <v>0</v>
      </c>
      <c r="AN40" s="194">
        <f t="shared" si="34"/>
        <v>0</v>
      </c>
      <c r="AO40" s="405">
        <f t="shared" si="35"/>
        <v>0</v>
      </c>
      <c r="AP40" s="406">
        <f t="shared" si="36"/>
        <v>0</v>
      </c>
      <c r="AQ40" s="407"/>
      <c r="AR40" s="411">
        <f t="shared" si="37"/>
        <v>0</v>
      </c>
      <c r="AS40" s="408">
        <f t="shared" si="38"/>
        <v>0</v>
      </c>
      <c r="AT40" s="409"/>
      <c r="AU40" s="414">
        <f t="shared" si="39"/>
        <v>0</v>
      </c>
      <c r="AV40" s="406">
        <f t="shared" si="40"/>
        <v>0</v>
      </c>
      <c r="AW40" s="411"/>
      <c r="AX40" s="411">
        <f t="shared" si="41"/>
        <v>0</v>
      </c>
      <c r="AY40" s="412">
        <f t="shared" si="42"/>
        <v>0</v>
      </c>
      <c r="AZ40" s="413"/>
      <c r="BA40" s="411">
        <f t="shared" si="43"/>
        <v>0</v>
      </c>
      <c r="BB40" s="406">
        <f t="shared" si="44"/>
        <v>0</v>
      </c>
      <c r="BC40" s="303" t="str">
        <f t="shared" si="45"/>
        <v xml:space="preserve"> </v>
      </c>
      <c r="BD40" s="210">
        <f t="shared" si="54"/>
        <v>0</v>
      </c>
      <c r="BE40" s="200">
        <f t="shared" si="11"/>
        <v>0</v>
      </c>
      <c r="BF40" s="200">
        <f t="shared" si="12"/>
        <v>0</v>
      </c>
      <c r="BG40" s="200">
        <f t="shared" si="13"/>
        <v>0</v>
      </c>
      <c r="BH40" s="211">
        <f t="shared" si="14"/>
        <v>0</v>
      </c>
      <c r="BI40" s="210" t="str">
        <f t="shared" si="15"/>
        <v xml:space="preserve"> </v>
      </c>
      <c r="BJ40" s="200" t="str">
        <f t="shared" si="16"/>
        <v xml:space="preserve"> </v>
      </c>
      <c r="BK40" s="200" t="str">
        <f t="shared" si="17"/>
        <v xml:space="preserve"> </v>
      </c>
      <c r="BL40" s="200"/>
      <c r="BM40" s="213">
        <f t="shared" si="46"/>
        <v>0</v>
      </c>
      <c r="BO40" s="195" t="str">
        <f t="shared" si="18"/>
        <v/>
      </c>
      <c r="BP40" s="195" t="str">
        <f t="shared" si="19"/>
        <v/>
      </c>
      <c r="BQ40" s="195" t="str">
        <f t="shared" si="20"/>
        <v/>
      </c>
      <c r="BR40" s="215">
        <f t="shared" si="47"/>
        <v>0</v>
      </c>
      <c r="BS40" s="195" t="str">
        <f t="shared" si="48"/>
        <v/>
      </c>
      <c r="BU40" s="301" t="str">
        <f t="shared" si="49"/>
        <v xml:space="preserve"> </v>
      </c>
      <c r="BV40" s="301" t="str">
        <f t="shared" si="49"/>
        <v xml:space="preserve"> </v>
      </c>
      <c r="BW40" s="301" t="str">
        <f t="shared" si="49"/>
        <v xml:space="preserve"> </v>
      </c>
      <c r="BX40" s="242">
        <f t="shared" si="50"/>
        <v>0</v>
      </c>
      <c r="BY40" s="301" t="b">
        <f t="shared" si="51"/>
        <v>0</v>
      </c>
      <c r="BZ40" s="301" t="b">
        <f t="shared" si="52"/>
        <v>0</v>
      </c>
      <c r="CA40" s="301" t="b">
        <f t="shared" si="53"/>
        <v>0</v>
      </c>
    </row>
    <row r="41" spans="1:79">
      <c r="A41" s="35" t="s">
        <v>132</v>
      </c>
      <c r="B41" s="39"/>
      <c r="C41" s="150"/>
      <c r="D41" s="150"/>
      <c r="E41" s="228"/>
      <c r="F41" s="228"/>
      <c r="G41" s="219"/>
      <c r="H41" s="220"/>
      <c r="I41" s="305" t="str">
        <f t="shared" si="0"/>
        <v/>
      </c>
      <c r="J41" s="305" t="str">
        <f t="shared" si="1"/>
        <v/>
      </c>
      <c r="K41" s="305" t="str">
        <f t="shared" si="2"/>
        <v/>
      </c>
      <c r="L41" s="221"/>
      <c r="M41" s="222"/>
      <c r="N41" s="222"/>
      <c r="O41" s="19">
        <f t="shared" si="3"/>
        <v>0</v>
      </c>
      <c r="P41" s="14">
        <f t="shared" si="4"/>
        <v>0</v>
      </c>
      <c r="Q41" s="15">
        <f t="shared" si="21"/>
        <v>0</v>
      </c>
      <c r="R41" s="15">
        <f t="shared" si="22"/>
        <v>0</v>
      </c>
      <c r="S41" s="15">
        <f t="shared" si="23"/>
        <v>0</v>
      </c>
      <c r="T41" s="15">
        <f t="shared" si="5"/>
        <v>0</v>
      </c>
      <c r="U41" s="142">
        <f t="shared" si="24"/>
        <v>0</v>
      </c>
      <c r="V41" s="15">
        <f t="shared" si="6"/>
        <v>0</v>
      </c>
      <c r="W41" s="142">
        <f t="shared" si="25"/>
        <v>0</v>
      </c>
      <c r="X41" s="142">
        <f t="shared" si="26"/>
        <v>0</v>
      </c>
      <c r="Y41" s="15">
        <f t="shared" si="27"/>
        <v>0</v>
      </c>
      <c r="Z41" s="16">
        <f t="shared" si="28"/>
        <v>0</v>
      </c>
      <c r="AA41" s="17">
        <f t="shared" si="29"/>
        <v>0</v>
      </c>
      <c r="AD41" s="159">
        <f t="shared" si="7"/>
        <v>0</v>
      </c>
      <c r="AE41" s="159">
        <f t="shared" si="8"/>
        <v>0</v>
      </c>
      <c r="AG41" s="157">
        <f t="shared" si="30"/>
        <v>0</v>
      </c>
      <c r="AI41" s="159">
        <f t="shared" si="9"/>
        <v>0</v>
      </c>
      <c r="AJ41" s="159">
        <f t="shared" si="10"/>
        <v>0</v>
      </c>
      <c r="AK41" s="231">
        <f t="shared" si="31"/>
        <v>0</v>
      </c>
      <c r="AL41" s="231">
        <f t="shared" si="32"/>
        <v>0</v>
      </c>
      <c r="AM41" s="231">
        <f t="shared" si="33"/>
        <v>0</v>
      </c>
      <c r="AN41" s="194">
        <f t="shared" si="34"/>
        <v>0</v>
      </c>
      <c r="AO41" s="405">
        <f t="shared" si="35"/>
        <v>0</v>
      </c>
      <c r="AP41" s="406">
        <f t="shared" si="36"/>
        <v>0</v>
      </c>
      <c r="AQ41" s="407"/>
      <c r="AR41" s="411">
        <f t="shared" si="37"/>
        <v>0</v>
      </c>
      <c r="AS41" s="408">
        <f t="shared" si="38"/>
        <v>0</v>
      </c>
      <c r="AT41" s="409"/>
      <c r="AU41" s="414">
        <f t="shared" si="39"/>
        <v>0</v>
      </c>
      <c r="AV41" s="406">
        <f t="shared" si="40"/>
        <v>0</v>
      </c>
      <c r="AW41" s="411"/>
      <c r="AX41" s="411">
        <f t="shared" si="41"/>
        <v>0</v>
      </c>
      <c r="AY41" s="412">
        <f t="shared" si="42"/>
        <v>0</v>
      </c>
      <c r="AZ41" s="413"/>
      <c r="BA41" s="411">
        <f t="shared" si="43"/>
        <v>0</v>
      </c>
      <c r="BB41" s="406">
        <f t="shared" si="44"/>
        <v>0</v>
      </c>
      <c r="BC41" s="303" t="str">
        <f t="shared" si="45"/>
        <v xml:space="preserve"> </v>
      </c>
      <c r="BD41" s="210">
        <f t="shared" si="54"/>
        <v>0</v>
      </c>
      <c r="BE41" s="200">
        <f t="shared" si="11"/>
        <v>0</v>
      </c>
      <c r="BF41" s="200">
        <f t="shared" si="12"/>
        <v>0</v>
      </c>
      <c r="BG41" s="200">
        <f t="shared" si="13"/>
        <v>0</v>
      </c>
      <c r="BH41" s="211">
        <f t="shared" si="14"/>
        <v>0</v>
      </c>
      <c r="BI41" s="210" t="str">
        <f t="shared" si="15"/>
        <v xml:space="preserve"> </v>
      </c>
      <c r="BJ41" s="200" t="str">
        <f t="shared" si="16"/>
        <v xml:space="preserve"> </v>
      </c>
      <c r="BK41" s="200" t="str">
        <f t="shared" si="17"/>
        <v xml:space="preserve"> </v>
      </c>
      <c r="BL41" s="200"/>
      <c r="BM41" s="213">
        <f t="shared" si="46"/>
        <v>0</v>
      </c>
      <c r="BO41" s="195" t="str">
        <f t="shared" si="18"/>
        <v/>
      </c>
      <c r="BP41" s="195" t="str">
        <f t="shared" si="19"/>
        <v/>
      </c>
      <c r="BQ41" s="195" t="str">
        <f t="shared" si="20"/>
        <v/>
      </c>
      <c r="BR41" s="215">
        <f t="shared" si="47"/>
        <v>0</v>
      </c>
      <c r="BS41" s="195" t="str">
        <f t="shared" si="48"/>
        <v/>
      </c>
      <c r="BU41" s="301" t="str">
        <f t="shared" si="49"/>
        <v xml:space="preserve"> </v>
      </c>
      <c r="BV41" s="301" t="str">
        <f t="shared" si="49"/>
        <v xml:space="preserve"> </v>
      </c>
      <c r="BW41" s="301" t="str">
        <f t="shared" si="49"/>
        <v xml:space="preserve"> </v>
      </c>
      <c r="BX41" s="242">
        <f t="shared" si="50"/>
        <v>0</v>
      </c>
      <c r="BY41" s="301" t="b">
        <f t="shared" si="51"/>
        <v>0</v>
      </c>
      <c r="BZ41" s="301" t="b">
        <f t="shared" si="52"/>
        <v>0</v>
      </c>
      <c r="CA41" s="301" t="b">
        <f t="shared" si="53"/>
        <v>0</v>
      </c>
    </row>
    <row r="42" spans="1:79">
      <c r="A42" s="36" t="s">
        <v>133</v>
      </c>
      <c r="B42" s="38"/>
      <c r="C42" s="149"/>
      <c r="D42" s="149"/>
      <c r="E42" s="223"/>
      <c r="F42" s="223"/>
      <c r="G42" s="224"/>
      <c r="H42" s="225"/>
      <c r="I42" s="306" t="str">
        <f t="shared" si="0"/>
        <v/>
      </c>
      <c r="J42" s="306" t="str">
        <f t="shared" si="1"/>
        <v/>
      </c>
      <c r="K42" s="306" t="str">
        <f t="shared" si="2"/>
        <v/>
      </c>
      <c r="L42" s="226"/>
      <c r="M42" s="227"/>
      <c r="N42" s="227"/>
      <c r="O42" s="19">
        <f t="shared" si="3"/>
        <v>0</v>
      </c>
      <c r="P42" s="14">
        <f t="shared" si="4"/>
        <v>0</v>
      </c>
      <c r="Q42" s="15">
        <f t="shared" si="21"/>
        <v>0</v>
      </c>
      <c r="R42" s="15">
        <f t="shared" si="22"/>
        <v>0</v>
      </c>
      <c r="S42" s="15">
        <f t="shared" si="23"/>
        <v>0</v>
      </c>
      <c r="T42" s="15">
        <f t="shared" si="5"/>
        <v>0</v>
      </c>
      <c r="U42" s="142">
        <f t="shared" si="24"/>
        <v>0</v>
      </c>
      <c r="V42" s="15">
        <f t="shared" si="6"/>
        <v>0</v>
      </c>
      <c r="W42" s="142">
        <f t="shared" si="25"/>
        <v>0</v>
      </c>
      <c r="X42" s="142">
        <f t="shared" si="26"/>
        <v>0</v>
      </c>
      <c r="Y42" s="15">
        <f t="shared" si="27"/>
        <v>0</v>
      </c>
      <c r="Z42" s="16">
        <f t="shared" si="28"/>
        <v>0</v>
      </c>
      <c r="AA42" s="17">
        <f t="shared" si="29"/>
        <v>0</v>
      </c>
      <c r="AD42" s="159">
        <f t="shared" si="7"/>
        <v>0</v>
      </c>
      <c r="AE42" s="159">
        <f t="shared" si="8"/>
        <v>0</v>
      </c>
      <c r="AG42" s="157">
        <f t="shared" si="30"/>
        <v>0</v>
      </c>
      <c r="AI42" s="159">
        <f t="shared" si="9"/>
        <v>0</v>
      </c>
      <c r="AJ42" s="159">
        <f t="shared" si="10"/>
        <v>0</v>
      </c>
      <c r="AK42" s="231">
        <f t="shared" si="31"/>
        <v>0</v>
      </c>
      <c r="AL42" s="231">
        <f t="shared" si="32"/>
        <v>0</v>
      </c>
      <c r="AM42" s="231">
        <f t="shared" si="33"/>
        <v>0</v>
      </c>
      <c r="AN42" s="194">
        <f t="shared" si="34"/>
        <v>0</v>
      </c>
      <c r="AO42" s="405">
        <f t="shared" si="35"/>
        <v>0</v>
      </c>
      <c r="AP42" s="406">
        <f t="shared" si="36"/>
        <v>0</v>
      </c>
      <c r="AQ42" s="407"/>
      <c r="AR42" s="411">
        <f t="shared" si="37"/>
        <v>0</v>
      </c>
      <c r="AS42" s="408">
        <f t="shared" si="38"/>
        <v>0</v>
      </c>
      <c r="AT42" s="409"/>
      <c r="AU42" s="414">
        <f t="shared" si="39"/>
        <v>0</v>
      </c>
      <c r="AV42" s="406">
        <f t="shared" si="40"/>
        <v>0</v>
      </c>
      <c r="AW42" s="411"/>
      <c r="AX42" s="411">
        <f t="shared" si="41"/>
        <v>0</v>
      </c>
      <c r="AY42" s="412">
        <f t="shared" si="42"/>
        <v>0</v>
      </c>
      <c r="AZ42" s="413"/>
      <c r="BA42" s="411">
        <f t="shared" si="43"/>
        <v>0</v>
      </c>
      <c r="BB42" s="406">
        <f t="shared" si="44"/>
        <v>0</v>
      </c>
      <c r="BC42" s="303" t="str">
        <f t="shared" si="45"/>
        <v xml:space="preserve"> </v>
      </c>
      <c r="BD42" s="210">
        <f t="shared" si="54"/>
        <v>0</v>
      </c>
      <c r="BE42" s="200">
        <f t="shared" si="11"/>
        <v>0</v>
      </c>
      <c r="BF42" s="200">
        <f t="shared" si="12"/>
        <v>0</v>
      </c>
      <c r="BG42" s="200">
        <f t="shared" si="13"/>
        <v>0</v>
      </c>
      <c r="BH42" s="211">
        <f t="shared" si="14"/>
        <v>0</v>
      </c>
      <c r="BI42" s="210" t="str">
        <f t="shared" si="15"/>
        <v xml:space="preserve"> </v>
      </c>
      <c r="BJ42" s="200" t="str">
        <f t="shared" si="16"/>
        <v xml:space="preserve"> </v>
      </c>
      <c r="BK42" s="200" t="str">
        <f t="shared" si="17"/>
        <v xml:space="preserve"> </v>
      </c>
      <c r="BL42" s="200"/>
      <c r="BM42" s="213">
        <f t="shared" si="46"/>
        <v>0</v>
      </c>
      <c r="BO42" s="195" t="str">
        <f t="shared" si="18"/>
        <v/>
      </c>
      <c r="BP42" s="195" t="str">
        <f t="shared" si="19"/>
        <v/>
      </c>
      <c r="BQ42" s="195" t="str">
        <f t="shared" si="20"/>
        <v/>
      </c>
      <c r="BR42" s="215">
        <f t="shared" si="47"/>
        <v>0</v>
      </c>
      <c r="BS42" s="195" t="str">
        <f t="shared" si="48"/>
        <v/>
      </c>
      <c r="BU42" s="301" t="str">
        <f t="shared" si="49"/>
        <v xml:space="preserve"> </v>
      </c>
      <c r="BV42" s="301" t="str">
        <f t="shared" si="49"/>
        <v xml:space="preserve"> </v>
      </c>
      <c r="BW42" s="301" t="str">
        <f t="shared" si="49"/>
        <v xml:space="preserve"> </v>
      </c>
      <c r="BX42" s="242">
        <f t="shared" si="50"/>
        <v>0</v>
      </c>
      <c r="BY42" s="301" t="b">
        <f t="shared" si="51"/>
        <v>0</v>
      </c>
      <c r="BZ42" s="301" t="b">
        <f t="shared" si="52"/>
        <v>0</v>
      </c>
      <c r="CA42" s="301" t="b">
        <f t="shared" si="53"/>
        <v>0</v>
      </c>
    </row>
    <row r="43" spans="1:79">
      <c r="A43" s="35" t="s">
        <v>134</v>
      </c>
      <c r="B43" s="39"/>
      <c r="C43" s="150"/>
      <c r="D43" s="150"/>
      <c r="E43" s="228"/>
      <c r="F43" s="228"/>
      <c r="G43" s="219"/>
      <c r="H43" s="220"/>
      <c r="I43" s="305" t="str">
        <f t="shared" si="0"/>
        <v/>
      </c>
      <c r="J43" s="305" t="str">
        <f t="shared" si="1"/>
        <v/>
      </c>
      <c r="K43" s="305" t="str">
        <f t="shared" si="2"/>
        <v/>
      </c>
      <c r="L43" s="221"/>
      <c r="M43" s="222"/>
      <c r="N43" s="222"/>
      <c r="O43" s="19">
        <f t="shared" si="3"/>
        <v>0</v>
      </c>
      <c r="P43" s="14">
        <f t="shared" si="4"/>
        <v>0</v>
      </c>
      <c r="Q43" s="15">
        <f t="shared" si="21"/>
        <v>0</v>
      </c>
      <c r="R43" s="15">
        <f t="shared" si="22"/>
        <v>0</v>
      </c>
      <c r="S43" s="15">
        <f t="shared" si="23"/>
        <v>0</v>
      </c>
      <c r="T43" s="15">
        <f t="shared" si="5"/>
        <v>0</v>
      </c>
      <c r="U43" s="142">
        <f t="shared" si="24"/>
        <v>0</v>
      </c>
      <c r="V43" s="15">
        <f t="shared" si="6"/>
        <v>0</v>
      </c>
      <c r="W43" s="142">
        <f t="shared" si="25"/>
        <v>0</v>
      </c>
      <c r="X43" s="142">
        <f t="shared" si="26"/>
        <v>0</v>
      </c>
      <c r="Y43" s="15">
        <f t="shared" si="27"/>
        <v>0</v>
      </c>
      <c r="Z43" s="16">
        <f t="shared" si="28"/>
        <v>0</v>
      </c>
      <c r="AA43" s="17">
        <f t="shared" si="29"/>
        <v>0</v>
      </c>
      <c r="AD43" s="159">
        <f t="shared" si="7"/>
        <v>0</v>
      </c>
      <c r="AE43" s="159">
        <f t="shared" si="8"/>
        <v>0</v>
      </c>
      <c r="AG43" s="157">
        <f t="shared" si="30"/>
        <v>0</v>
      </c>
      <c r="AI43" s="159">
        <f t="shared" si="9"/>
        <v>0</v>
      </c>
      <c r="AJ43" s="159">
        <f t="shared" si="10"/>
        <v>0</v>
      </c>
      <c r="AK43" s="231">
        <f t="shared" si="31"/>
        <v>0</v>
      </c>
      <c r="AL43" s="231">
        <f t="shared" si="32"/>
        <v>0</v>
      </c>
      <c r="AM43" s="231">
        <f t="shared" si="33"/>
        <v>0</v>
      </c>
      <c r="AN43" s="194">
        <f t="shared" si="34"/>
        <v>0</v>
      </c>
      <c r="AO43" s="405">
        <f t="shared" si="35"/>
        <v>0</v>
      </c>
      <c r="AP43" s="406">
        <f t="shared" si="36"/>
        <v>0</v>
      </c>
      <c r="AQ43" s="407"/>
      <c r="AR43" s="411">
        <f t="shared" si="37"/>
        <v>0</v>
      </c>
      <c r="AS43" s="408">
        <f t="shared" si="38"/>
        <v>0</v>
      </c>
      <c r="AT43" s="409"/>
      <c r="AU43" s="414">
        <f t="shared" si="39"/>
        <v>0</v>
      </c>
      <c r="AV43" s="406">
        <f t="shared" si="40"/>
        <v>0</v>
      </c>
      <c r="AW43" s="411"/>
      <c r="AX43" s="411">
        <f t="shared" si="41"/>
        <v>0</v>
      </c>
      <c r="AY43" s="412">
        <f t="shared" si="42"/>
        <v>0</v>
      </c>
      <c r="AZ43" s="413"/>
      <c r="BA43" s="411">
        <f t="shared" si="43"/>
        <v>0</v>
      </c>
      <c r="BB43" s="406">
        <f t="shared" si="44"/>
        <v>0</v>
      </c>
      <c r="BC43" s="303" t="str">
        <f t="shared" si="45"/>
        <v xml:space="preserve"> </v>
      </c>
      <c r="BD43" s="210">
        <f t="shared" si="54"/>
        <v>0</v>
      </c>
      <c r="BE43" s="200">
        <f t="shared" si="11"/>
        <v>0</v>
      </c>
      <c r="BF43" s="200">
        <f t="shared" si="12"/>
        <v>0</v>
      </c>
      <c r="BG43" s="200">
        <f t="shared" si="13"/>
        <v>0</v>
      </c>
      <c r="BH43" s="211">
        <f t="shared" si="14"/>
        <v>0</v>
      </c>
      <c r="BI43" s="210" t="str">
        <f t="shared" si="15"/>
        <v xml:space="preserve"> </v>
      </c>
      <c r="BJ43" s="200" t="str">
        <f t="shared" si="16"/>
        <v xml:space="preserve"> </v>
      </c>
      <c r="BK43" s="200" t="str">
        <f t="shared" si="17"/>
        <v xml:space="preserve"> </v>
      </c>
      <c r="BL43" s="200"/>
      <c r="BM43" s="213">
        <f t="shared" si="46"/>
        <v>0</v>
      </c>
      <c r="BO43" s="195" t="str">
        <f t="shared" si="18"/>
        <v/>
      </c>
      <c r="BP43" s="195" t="str">
        <f t="shared" si="19"/>
        <v/>
      </c>
      <c r="BQ43" s="195" t="str">
        <f t="shared" si="20"/>
        <v/>
      </c>
      <c r="BR43" s="215">
        <f t="shared" si="47"/>
        <v>0</v>
      </c>
      <c r="BS43" s="195" t="str">
        <f t="shared" si="48"/>
        <v/>
      </c>
      <c r="BU43" s="301" t="str">
        <f t="shared" si="49"/>
        <v xml:space="preserve"> </v>
      </c>
      <c r="BV43" s="301" t="str">
        <f t="shared" si="49"/>
        <v xml:space="preserve"> </v>
      </c>
      <c r="BW43" s="301" t="str">
        <f t="shared" si="49"/>
        <v xml:space="preserve"> </v>
      </c>
      <c r="BX43" s="242">
        <f t="shared" si="50"/>
        <v>0</v>
      </c>
      <c r="BY43" s="301" t="b">
        <f t="shared" si="51"/>
        <v>0</v>
      </c>
      <c r="BZ43" s="301" t="b">
        <f t="shared" si="52"/>
        <v>0</v>
      </c>
      <c r="CA43" s="301" t="b">
        <f t="shared" si="53"/>
        <v>0</v>
      </c>
    </row>
    <row r="44" spans="1:79">
      <c r="A44" s="299" t="s">
        <v>89</v>
      </c>
      <c r="B44" s="250"/>
      <c r="C44" s="251"/>
      <c r="D44" s="251"/>
      <c r="E44" s="252"/>
      <c r="F44" s="252"/>
      <c r="G44" s="253"/>
      <c r="H44" s="254"/>
      <c r="I44" s="306" t="str">
        <f t="shared" si="0"/>
        <v/>
      </c>
      <c r="J44" s="306" t="str">
        <f t="shared" si="1"/>
        <v/>
      </c>
      <c r="K44" s="306" t="str">
        <f t="shared" si="2"/>
        <v/>
      </c>
      <c r="L44" s="255"/>
      <c r="M44" s="256"/>
      <c r="N44" s="256"/>
      <c r="O44" s="19">
        <f t="shared" si="3"/>
        <v>0</v>
      </c>
      <c r="P44" s="14">
        <f>IF(D44="X",0,O44*0.158)</f>
        <v>0</v>
      </c>
      <c r="Q44" s="15">
        <f t="shared" si="21"/>
        <v>0</v>
      </c>
      <c r="R44" s="15">
        <f t="shared" si="22"/>
        <v>0</v>
      </c>
      <c r="S44" s="15">
        <f t="shared" si="23"/>
        <v>0</v>
      </c>
      <c r="T44" s="15">
        <f t="shared" si="5"/>
        <v>0</v>
      </c>
      <c r="U44" s="142">
        <f t="shared" si="24"/>
        <v>0</v>
      </c>
      <c r="V44" s="15">
        <f t="shared" si="6"/>
        <v>0</v>
      </c>
      <c r="W44" s="142">
        <f t="shared" si="25"/>
        <v>0</v>
      </c>
      <c r="X44" s="142">
        <f t="shared" si="26"/>
        <v>0</v>
      </c>
      <c r="Y44" s="15">
        <f t="shared" si="27"/>
        <v>0</v>
      </c>
      <c r="Z44" s="16">
        <f t="shared" si="28"/>
        <v>0</v>
      </c>
      <c r="AA44" s="17">
        <f t="shared" si="29"/>
        <v>0</v>
      </c>
      <c r="AD44" s="159">
        <f t="shared" si="7"/>
        <v>0</v>
      </c>
      <c r="AE44" s="159">
        <f t="shared" si="8"/>
        <v>0</v>
      </c>
      <c r="AG44" s="157">
        <f t="shared" si="30"/>
        <v>0</v>
      </c>
      <c r="AI44" s="159">
        <f t="shared" si="9"/>
        <v>0</v>
      </c>
      <c r="AJ44" s="159">
        <f t="shared" si="10"/>
        <v>0</v>
      </c>
      <c r="AK44" s="231">
        <f t="shared" si="31"/>
        <v>0</v>
      </c>
      <c r="AL44" s="231">
        <f t="shared" si="32"/>
        <v>0</v>
      </c>
      <c r="AM44" s="231">
        <f t="shared" si="33"/>
        <v>0</v>
      </c>
      <c r="AN44" s="194">
        <f t="shared" si="34"/>
        <v>0</v>
      </c>
      <c r="AO44" s="405">
        <f t="shared" si="35"/>
        <v>0</v>
      </c>
      <c r="AP44" s="406">
        <f t="shared" si="36"/>
        <v>0</v>
      </c>
      <c r="AQ44" s="407"/>
      <c r="AR44" s="411">
        <f t="shared" si="37"/>
        <v>0</v>
      </c>
      <c r="AS44" s="408">
        <f t="shared" si="38"/>
        <v>0</v>
      </c>
      <c r="AT44" s="409"/>
      <c r="AU44" s="414">
        <f t="shared" si="39"/>
        <v>0</v>
      </c>
      <c r="AV44" s="406">
        <f t="shared" si="40"/>
        <v>0</v>
      </c>
      <c r="AW44" s="411"/>
      <c r="AX44" s="411">
        <f t="shared" si="41"/>
        <v>0</v>
      </c>
      <c r="AY44" s="412">
        <f t="shared" si="42"/>
        <v>0</v>
      </c>
      <c r="AZ44" s="413"/>
      <c r="BA44" s="411">
        <f t="shared" si="43"/>
        <v>0</v>
      </c>
      <c r="BB44" s="406">
        <f t="shared" si="44"/>
        <v>0</v>
      </c>
      <c r="BC44" s="303" t="str">
        <f t="shared" si="45"/>
        <v xml:space="preserve"> </v>
      </c>
      <c r="BD44" s="210">
        <f t="shared" si="54"/>
        <v>0</v>
      </c>
      <c r="BE44" s="200">
        <f t="shared" si="11"/>
        <v>0</v>
      </c>
      <c r="BF44" s="200">
        <f t="shared" si="12"/>
        <v>0</v>
      </c>
      <c r="BG44" s="200">
        <f t="shared" si="13"/>
        <v>0</v>
      </c>
      <c r="BH44" s="211">
        <f t="shared" si="14"/>
        <v>0</v>
      </c>
      <c r="BI44" s="210" t="str">
        <f t="shared" si="15"/>
        <v xml:space="preserve"> </v>
      </c>
      <c r="BJ44" s="200" t="str">
        <f t="shared" si="16"/>
        <v xml:space="preserve"> </v>
      </c>
      <c r="BK44" s="200" t="str">
        <f t="shared" si="17"/>
        <v xml:space="preserve"> </v>
      </c>
      <c r="BL44" s="200"/>
      <c r="BM44" s="213">
        <f t="shared" si="46"/>
        <v>0</v>
      </c>
      <c r="BO44" s="195" t="str">
        <f t="shared" si="18"/>
        <v/>
      </c>
      <c r="BP44" s="195" t="str">
        <f t="shared" si="19"/>
        <v/>
      </c>
      <c r="BQ44" s="195" t="str">
        <f t="shared" si="20"/>
        <v/>
      </c>
      <c r="BR44" s="215">
        <f t="shared" si="47"/>
        <v>0</v>
      </c>
      <c r="BS44" s="195" t="str">
        <f t="shared" si="48"/>
        <v/>
      </c>
      <c r="BU44" s="301" t="str">
        <f t="shared" si="49"/>
        <v xml:space="preserve"> </v>
      </c>
      <c r="BV44" s="301" t="str">
        <f t="shared" si="49"/>
        <v xml:space="preserve"> </v>
      </c>
      <c r="BW44" s="301" t="str">
        <f t="shared" si="49"/>
        <v xml:space="preserve"> </v>
      </c>
      <c r="BX44" s="242">
        <f t="shared" si="50"/>
        <v>0</v>
      </c>
      <c r="BY44" s="301" t="b">
        <f t="shared" si="51"/>
        <v>0</v>
      </c>
      <c r="BZ44" s="301" t="b">
        <f t="shared" si="52"/>
        <v>0</v>
      </c>
      <c r="CA44" s="301" t="b">
        <f t="shared" si="53"/>
        <v>0</v>
      </c>
    </row>
    <row r="45" spans="1:79">
      <c r="A45" s="300" t="s">
        <v>89</v>
      </c>
      <c r="B45" s="257"/>
      <c r="C45" s="258"/>
      <c r="D45" s="258"/>
      <c r="E45" s="259"/>
      <c r="F45" s="259"/>
      <c r="G45" s="260"/>
      <c r="H45" s="261"/>
      <c r="I45" s="305" t="str">
        <f t="shared" si="0"/>
        <v/>
      </c>
      <c r="J45" s="305" t="str">
        <f t="shared" si="1"/>
        <v/>
      </c>
      <c r="K45" s="305" t="str">
        <f t="shared" si="2"/>
        <v/>
      </c>
      <c r="L45" s="262"/>
      <c r="M45" s="263"/>
      <c r="N45" s="263"/>
      <c r="O45" s="19">
        <f t="shared" si="3"/>
        <v>0</v>
      </c>
      <c r="P45" s="14">
        <f>IF(D45="X",0,O45*0.158)</f>
        <v>0</v>
      </c>
      <c r="Q45" s="15">
        <f t="shared" si="21"/>
        <v>0</v>
      </c>
      <c r="R45" s="15">
        <f t="shared" si="22"/>
        <v>0</v>
      </c>
      <c r="S45" s="15">
        <f t="shared" si="23"/>
        <v>0</v>
      </c>
      <c r="T45" s="15">
        <f t="shared" si="5"/>
        <v>0</v>
      </c>
      <c r="U45" s="142">
        <f t="shared" si="24"/>
        <v>0</v>
      </c>
      <c r="V45" s="15">
        <f t="shared" si="6"/>
        <v>0</v>
      </c>
      <c r="W45" s="142">
        <f t="shared" si="25"/>
        <v>0</v>
      </c>
      <c r="X45" s="142">
        <f t="shared" si="26"/>
        <v>0</v>
      </c>
      <c r="Y45" s="15">
        <f t="shared" si="27"/>
        <v>0</v>
      </c>
      <c r="Z45" s="16">
        <f t="shared" si="28"/>
        <v>0</v>
      </c>
      <c r="AA45" s="17">
        <f t="shared" si="29"/>
        <v>0</v>
      </c>
      <c r="AD45" s="159">
        <f t="shared" si="7"/>
        <v>0</v>
      </c>
      <c r="AE45" s="159">
        <f t="shared" si="8"/>
        <v>0</v>
      </c>
      <c r="AG45" s="157">
        <f t="shared" si="30"/>
        <v>0</v>
      </c>
      <c r="AI45" s="159">
        <f t="shared" si="9"/>
        <v>0</v>
      </c>
      <c r="AJ45" s="159">
        <f t="shared" si="10"/>
        <v>0</v>
      </c>
      <c r="AK45" s="231">
        <f t="shared" si="31"/>
        <v>0</v>
      </c>
      <c r="AL45" s="231">
        <f t="shared" si="32"/>
        <v>0</v>
      </c>
      <c r="AM45" s="231">
        <f t="shared" si="33"/>
        <v>0</v>
      </c>
      <c r="AN45" s="194">
        <f t="shared" si="34"/>
        <v>0</v>
      </c>
      <c r="AO45" s="405">
        <f t="shared" si="35"/>
        <v>0</v>
      </c>
      <c r="AP45" s="406">
        <f t="shared" si="36"/>
        <v>0</v>
      </c>
      <c r="AQ45" s="407"/>
      <c r="AR45" s="411">
        <f t="shared" si="37"/>
        <v>0</v>
      </c>
      <c r="AS45" s="408">
        <f t="shared" si="38"/>
        <v>0</v>
      </c>
      <c r="AT45" s="409"/>
      <c r="AU45" s="414">
        <f t="shared" si="39"/>
        <v>0</v>
      </c>
      <c r="AV45" s="406">
        <f t="shared" si="40"/>
        <v>0</v>
      </c>
      <c r="AW45" s="411"/>
      <c r="AX45" s="411">
        <f t="shared" si="41"/>
        <v>0</v>
      </c>
      <c r="AY45" s="412">
        <f t="shared" si="42"/>
        <v>0</v>
      </c>
      <c r="AZ45" s="413"/>
      <c r="BA45" s="411">
        <f t="shared" si="43"/>
        <v>0</v>
      </c>
      <c r="BB45" s="406">
        <f t="shared" si="44"/>
        <v>0</v>
      </c>
      <c r="BC45" s="303" t="str">
        <f t="shared" si="45"/>
        <v xml:space="preserve"> </v>
      </c>
      <c r="BD45" s="210">
        <f t="shared" si="54"/>
        <v>0</v>
      </c>
      <c r="BE45" s="200">
        <f t="shared" si="11"/>
        <v>0</v>
      </c>
      <c r="BF45" s="200">
        <f t="shared" si="12"/>
        <v>0</v>
      </c>
      <c r="BG45" s="200">
        <f t="shared" si="13"/>
        <v>0</v>
      </c>
      <c r="BH45" s="211">
        <f t="shared" si="14"/>
        <v>0</v>
      </c>
      <c r="BI45" s="210" t="str">
        <f t="shared" si="15"/>
        <v xml:space="preserve"> </v>
      </c>
      <c r="BJ45" s="200" t="str">
        <f t="shared" si="16"/>
        <v xml:space="preserve"> </v>
      </c>
      <c r="BK45" s="200" t="str">
        <f t="shared" si="17"/>
        <v xml:space="preserve"> </v>
      </c>
      <c r="BL45" s="200"/>
      <c r="BM45" s="213">
        <f t="shared" si="46"/>
        <v>0</v>
      </c>
      <c r="BO45" s="195" t="str">
        <f t="shared" si="18"/>
        <v/>
      </c>
      <c r="BP45" s="195" t="str">
        <f t="shared" si="19"/>
        <v/>
      </c>
      <c r="BQ45" s="195" t="str">
        <f t="shared" si="20"/>
        <v/>
      </c>
      <c r="BR45" s="215">
        <f t="shared" si="47"/>
        <v>0</v>
      </c>
      <c r="BS45" s="195" t="str">
        <f t="shared" si="48"/>
        <v/>
      </c>
      <c r="BU45" s="301" t="str">
        <f t="shared" si="49"/>
        <v xml:space="preserve"> </v>
      </c>
      <c r="BV45" s="301" t="str">
        <f t="shared" si="49"/>
        <v xml:space="preserve"> </v>
      </c>
      <c r="BW45" s="301" t="str">
        <f t="shared" si="49"/>
        <v xml:space="preserve"> </v>
      </c>
      <c r="BX45" s="242">
        <f t="shared" si="50"/>
        <v>0</v>
      </c>
      <c r="BY45" s="301" t="b">
        <f t="shared" si="51"/>
        <v>0</v>
      </c>
      <c r="BZ45" s="301" t="b">
        <f t="shared" si="52"/>
        <v>0</v>
      </c>
      <c r="CA45" s="301" t="b">
        <f t="shared" si="53"/>
        <v>0</v>
      </c>
    </row>
    <row r="46" spans="1:79">
      <c r="A46" s="299" t="s">
        <v>89</v>
      </c>
      <c r="B46" s="250"/>
      <c r="C46" s="251"/>
      <c r="D46" s="251"/>
      <c r="E46" s="252"/>
      <c r="F46" s="252"/>
      <c r="G46" s="253"/>
      <c r="H46" s="254"/>
      <c r="I46" s="306" t="str">
        <f t="shared" si="0"/>
        <v/>
      </c>
      <c r="J46" s="306" t="str">
        <f t="shared" si="1"/>
        <v/>
      </c>
      <c r="K46" s="306" t="str">
        <f t="shared" si="2"/>
        <v/>
      </c>
      <c r="L46" s="255"/>
      <c r="M46" s="256"/>
      <c r="N46" s="256"/>
      <c r="O46" s="19">
        <f t="shared" si="3"/>
        <v>0</v>
      </c>
      <c r="P46" s="14">
        <f>IF(D46="X",0,O46*0.158)</f>
        <v>0</v>
      </c>
      <c r="Q46" s="15">
        <f t="shared" si="21"/>
        <v>0</v>
      </c>
      <c r="R46" s="15">
        <f t="shared" si="22"/>
        <v>0</v>
      </c>
      <c r="S46" s="15">
        <f t="shared" si="23"/>
        <v>0</v>
      </c>
      <c r="T46" s="15">
        <f t="shared" si="5"/>
        <v>0</v>
      </c>
      <c r="U46" s="142">
        <f t="shared" si="24"/>
        <v>0</v>
      </c>
      <c r="V46" s="15">
        <f t="shared" si="6"/>
        <v>0</v>
      </c>
      <c r="W46" s="142">
        <f t="shared" si="25"/>
        <v>0</v>
      </c>
      <c r="X46" s="142">
        <f t="shared" si="26"/>
        <v>0</v>
      </c>
      <c r="Y46" s="15">
        <f t="shared" si="27"/>
        <v>0</v>
      </c>
      <c r="Z46" s="16">
        <f t="shared" si="28"/>
        <v>0</v>
      </c>
      <c r="AA46" s="17">
        <f t="shared" si="29"/>
        <v>0</v>
      </c>
      <c r="AD46" s="159">
        <f t="shared" si="7"/>
        <v>0</v>
      </c>
      <c r="AE46" s="159">
        <f t="shared" si="8"/>
        <v>0</v>
      </c>
      <c r="AG46" s="157">
        <f t="shared" si="30"/>
        <v>0</v>
      </c>
      <c r="AI46" s="159">
        <f t="shared" si="9"/>
        <v>0</v>
      </c>
      <c r="AJ46" s="159">
        <f t="shared" si="10"/>
        <v>0</v>
      </c>
      <c r="AK46" s="231">
        <f t="shared" si="31"/>
        <v>0</v>
      </c>
      <c r="AL46" s="231">
        <f t="shared" si="32"/>
        <v>0</v>
      </c>
      <c r="AM46" s="231">
        <f t="shared" si="33"/>
        <v>0</v>
      </c>
      <c r="AN46" s="194">
        <f t="shared" si="34"/>
        <v>0</v>
      </c>
      <c r="AO46" s="405">
        <f t="shared" si="35"/>
        <v>0</v>
      </c>
      <c r="AP46" s="406">
        <f t="shared" si="36"/>
        <v>0</v>
      </c>
      <c r="AQ46" s="407"/>
      <c r="AR46" s="411">
        <f t="shared" si="37"/>
        <v>0</v>
      </c>
      <c r="AS46" s="408">
        <f t="shared" si="38"/>
        <v>0</v>
      </c>
      <c r="AT46" s="409"/>
      <c r="AU46" s="414">
        <f t="shared" si="39"/>
        <v>0</v>
      </c>
      <c r="AV46" s="406">
        <f t="shared" si="40"/>
        <v>0</v>
      </c>
      <c r="AW46" s="411"/>
      <c r="AX46" s="411">
        <f t="shared" si="41"/>
        <v>0</v>
      </c>
      <c r="AY46" s="412">
        <f t="shared" si="42"/>
        <v>0</v>
      </c>
      <c r="AZ46" s="413"/>
      <c r="BA46" s="411">
        <f t="shared" si="43"/>
        <v>0</v>
      </c>
      <c r="BB46" s="406">
        <f t="shared" si="44"/>
        <v>0</v>
      </c>
      <c r="BC46" s="303" t="str">
        <f t="shared" si="45"/>
        <v xml:space="preserve"> </v>
      </c>
      <c r="BD46" s="210">
        <f t="shared" si="54"/>
        <v>0</v>
      </c>
      <c r="BE46" s="200">
        <f t="shared" si="11"/>
        <v>0</v>
      </c>
      <c r="BF46" s="200">
        <f t="shared" si="12"/>
        <v>0</v>
      </c>
      <c r="BG46" s="200">
        <f t="shared" si="13"/>
        <v>0</v>
      </c>
      <c r="BH46" s="211">
        <f t="shared" si="14"/>
        <v>0</v>
      </c>
      <c r="BI46" s="210" t="str">
        <f t="shared" si="15"/>
        <v xml:space="preserve"> </v>
      </c>
      <c r="BJ46" s="200" t="str">
        <f t="shared" si="16"/>
        <v xml:space="preserve"> </v>
      </c>
      <c r="BK46" s="200" t="str">
        <f t="shared" si="17"/>
        <v xml:space="preserve"> </v>
      </c>
      <c r="BL46" s="200"/>
      <c r="BM46" s="213">
        <f t="shared" si="46"/>
        <v>0</v>
      </c>
      <c r="BO46" s="195" t="str">
        <f t="shared" si="18"/>
        <v/>
      </c>
      <c r="BP46" s="195" t="str">
        <f t="shared" si="19"/>
        <v/>
      </c>
      <c r="BQ46" s="195" t="str">
        <f t="shared" si="20"/>
        <v/>
      </c>
      <c r="BR46" s="215">
        <f t="shared" si="47"/>
        <v>0</v>
      </c>
      <c r="BS46" s="195" t="str">
        <f t="shared" si="48"/>
        <v/>
      </c>
      <c r="BU46" s="301" t="str">
        <f t="shared" si="49"/>
        <v xml:space="preserve"> </v>
      </c>
      <c r="BV46" s="301" t="str">
        <f t="shared" si="49"/>
        <v xml:space="preserve"> </v>
      </c>
      <c r="BW46" s="301" t="str">
        <f t="shared" si="49"/>
        <v xml:space="preserve"> </v>
      </c>
      <c r="BX46" s="242">
        <f t="shared" si="50"/>
        <v>0</v>
      </c>
      <c r="BY46" s="301" t="b">
        <f t="shared" si="51"/>
        <v>0</v>
      </c>
      <c r="BZ46" s="301" t="b">
        <f t="shared" si="52"/>
        <v>0</v>
      </c>
      <c r="CA46" s="301" t="b">
        <f t="shared" si="53"/>
        <v>0</v>
      </c>
    </row>
    <row r="47" spans="1:79">
      <c r="A47" s="300" t="s">
        <v>89</v>
      </c>
      <c r="B47" s="257"/>
      <c r="C47" s="258"/>
      <c r="D47" s="258"/>
      <c r="E47" s="259"/>
      <c r="F47" s="259"/>
      <c r="G47" s="260"/>
      <c r="H47" s="261"/>
      <c r="I47" s="305" t="str">
        <f t="shared" si="0"/>
        <v/>
      </c>
      <c r="J47" s="305" t="str">
        <f t="shared" si="1"/>
        <v/>
      </c>
      <c r="K47" s="305" t="str">
        <f t="shared" si="2"/>
        <v/>
      </c>
      <c r="L47" s="262"/>
      <c r="M47" s="263"/>
      <c r="N47" s="263"/>
      <c r="O47" s="19">
        <f t="shared" si="3"/>
        <v>0</v>
      </c>
      <c r="P47" s="14">
        <f>IF(D47="X",0,O47*0.158)</f>
        <v>0</v>
      </c>
      <c r="Q47" s="15">
        <f t="shared" si="21"/>
        <v>0</v>
      </c>
      <c r="R47" s="15">
        <f t="shared" si="22"/>
        <v>0</v>
      </c>
      <c r="S47" s="15">
        <f t="shared" si="23"/>
        <v>0</v>
      </c>
      <c r="T47" s="15">
        <f t="shared" si="5"/>
        <v>0</v>
      </c>
      <c r="U47" s="142">
        <f t="shared" si="24"/>
        <v>0</v>
      </c>
      <c r="V47" s="15">
        <f t="shared" si="6"/>
        <v>0</v>
      </c>
      <c r="W47" s="142">
        <f t="shared" si="25"/>
        <v>0</v>
      </c>
      <c r="X47" s="142">
        <f t="shared" si="26"/>
        <v>0</v>
      </c>
      <c r="Y47" s="15">
        <f t="shared" si="27"/>
        <v>0</v>
      </c>
      <c r="Z47" s="16">
        <f t="shared" si="28"/>
        <v>0</v>
      </c>
      <c r="AA47" s="17">
        <f t="shared" si="29"/>
        <v>0</v>
      </c>
      <c r="AD47" s="159">
        <f t="shared" si="7"/>
        <v>0</v>
      </c>
      <c r="AE47" s="159">
        <f t="shared" si="8"/>
        <v>0</v>
      </c>
      <c r="AG47" s="157">
        <f t="shared" si="30"/>
        <v>0</v>
      </c>
      <c r="AI47" s="159">
        <f t="shared" si="9"/>
        <v>0</v>
      </c>
      <c r="AJ47" s="159">
        <f t="shared" si="10"/>
        <v>0</v>
      </c>
      <c r="AK47" s="231">
        <f t="shared" si="31"/>
        <v>0</v>
      </c>
      <c r="AL47" s="231">
        <f t="shared" si="32"/>
        <v>0</v>
      </c>
      <c r="AM47" s="231">
        <f t="shared" si="33"/>
        <v>0</v>
      </c>
      <c r="AN47" s="194">
        <f t="shared" si="34"/>
        <v>0</v>
      </c>
      <c r="AO47" s="405">
        <f t="shared" si="35"/>
        <v>0</v>
      </c>
      <c r="AP47" s="406">
        <f t="shared" si="36"/>
        <v>0</v>
      </c>
      <c r="AQ47" s="407"/>
      <c r="AR47" s="411">
        <f t="shared" si="37"/>
        <v>0</v>
      </c>
      <c r="AS47" s="408">
        <f t="shared" si="38"/>
        <v>0</v>
      </c>
      <c r="AT47" s="409"/>
      <c r="AU47" s="414">
        <f t="shared" si="39"/>
        <v>0</v>
      </c>
      <c r="AV47" s="406">
        <f t="shared" si="40"/>
        <v>0</v>
      </c>
      <c r="AW47" s="411"/>
      <c r="AX47" s="411">
        <f t="shared" si="41"/>
        <v>0</v>
      </c>
      <c r="AY47" s="412">
        <f t="shared" si="42"/>
        <v>0</v>
      </c>
      <c r="AZ47" s="413"/>
      <c r="BA47" s="411">
        <f t="shared" si="43"/>
        <v>0</v>
      </c>
      <c r="BB47" s="406">
        <f t="shared" si="44"/>
        <v>0</v>
      </c>
      <c r="BC47" s="303" t="str">
        <f t="shared" si="45"/>
        <v xml:space="preserve"> </v>
      </c>
      <c r="BD47" s="210">
        <f t="shared" si="54"/>
        <v>0</v>
      </c>
      <c r="BE47" s="200">
        <f t="shared" si="11"/>
        <v>0</v>
      </c>
      <c r="BF47" s="200">
        <f t="shared" si="12"/>
        <v>0</v>
      </c>
      <c r="BG47" s="200">
        <f t="shared" si="13"/>
        <v>0</v>
      </c>
      <c r="BH47" s="211">
        <f t="shared" si="14"/>
        <v>0</v>
      </c>
      <c r="BI47" s="210" t="str">
        <f t="shared" si="15"/>
        <v xml:space="preserve"> </v>
      </c>
      <c r="BJ47" s="200" t="str">
        <f t="shared" si="16"/>
        <v xml:space="preserve"> </v>
      </c>
      <c r="BK47" s="200" t="str">
        <f t="shared" si="17"/>
        <v xml:space="preserve"> </v>
      </c>
      <c r="BL47" s="200"/>
      <c r="BM47" s="213">
        <f t="shared" si="46"/>
        <v>0</v>
      </c>
      <c r="BO47" s="195" t="str">
        <f t="shared" si="18"/>
        <v/>
      </c>
      <c r="BP47" s="195" t="str">
        <f t="shared" si="19"/>
        <v/>
      </c>
      <c r="BQ47" s="195" t="str">
        <f t="shared" si="20"/>
        <v/>
      </c>
      <c r="BR47" s="215">
        <f t="shared" si="47"/>
        <v>0</v>
      </c>
      <c r="BS47" s="195" t="str">
        <f t="shared" si="48"/>
        <v/>
      </c>
      <c r="BU47" s="301" t="str">
        <f t="shared" si="49"/>
        <v xml:space="preserve"> </v>
      </c>
      <c r="BV47" s="301" t="str">
        <f t="shared" si="49"/>
        <v xml:space="preserve"> </v>
      </c>
      <c r="BW47" s="301" t="str">
        <f t="shared" si="49"/>
        <v xml:space="preserve"> </v>
      </c>
      <c r="BX47" s="242">
        <f t="shared" si="50"/>
        <v>0</v>
      </c>
      <c r="BY47" s="301" t="b">
        <f t="shared" si="51"/>
        <v>0</v>
      </c>
      <c r="BZ47" s="301" t="b">
        <f t="shared" si="52"/>
        <v>0</v>
      </c>
      <c r="CA47" s="301" t="b">
        <f t="shared" si="53"/>
        <v>0</v>
      </c>
    </row>
    <row r="48" spans="1:79" ht="13.5" thickBot="1">
      <c r="A48" s="299" t="s">
        <v>89</v>
      </c>
      <c r="B48" s="250"/>
      <c r="C48" s="251"/>
      <c r="D48" s="251"/>
      <c r="E48" s="252"/>
      <c r="F48" s="252"/>
      <c r="G48" s="253"/>
      <c r="H48" s="254"/>
      <c r="I48" s="306" t="str">
        <f t="shared" si="0"/>
        <v/>
      </c>
      <c r="J48" s="306" t="str">
        <f t="shared" si="1"/>
        <v/>
      </c>
      <c r="K48" s="306" t="str">
        <f t="shared" si="2"/>
        <v/>
      </c>
      <c r="L48" s="255"/>
      <c r="M48" s="256"/>
      <c r="N48" s="256"/>
      <c r="O48" s="19">
        <f t="shared" si="3"/>
        <v>0</v>
      </c>
      <c r="P48" s="14">
        <f>IF(D48="X",0,O48*0.158)</f>
        <v>0</v>
      </c>
      <c r="Q48" s="15">
        <f t="shared" si="21"/>
        <v>0</v>
      </c>
      <c r="R48" s="15">
        <f t="shared" si="22"/>
        <v>0</v>
      </c>
      <c r="S48" s="15">
        <f t="shared" si="23"/>
        <v>0</v>
      </c>
      <c r="T48" s="15">
        <f t="shared" si="5"/>
        <v>0</v>
      </c>
      <c r="U48" s="142">
        <f t="shared" si="24"/>
        <v>0</v>
      </c>
      <c r="V48" s="15">
        <f t="shared" si="6"/>
        <v>0</v>
      </c>
      <c r="W48" s="142">
        <f t="shared" si="25"/>
        <v>0</v>
      </c>
      <c r="X48" s="142">
        <f t="shared" si="26"/>
        <v>0</v>
      </c>
      <c r="Y48" s="15">
        <f t="shared" si="27"/>
        <v>0</v>
      </c>
      <c r="Z48" s="16">
        <f t="shared" si="28"/>
        <v>0</v>
      </c>
      <c r="AA48" s="17">
        <f t="shared" si="29"/>
        <v>0</v>
      </c>
      <c r="AD48" s="170">
        <f t="shared" si="7"/>
        <v>0</v>
      </c>
      <c r="AE48" s="170">
        <f t="shared" si="8"/>
        <v>0</v>
      </c>
      <c r="AG48" s="173">
        <f t="shared" si="30"/>
        <v>0</v>
      </c>
      <c r="AI48" s="170">
        <f t="shared" si="9"/>
        <v>0</v>
      </c>
      <c r="AJ48" s="170">
        <f t="shared" si="10"/>
        <v>0</v>
      </c>
      <c r="AK48" s="231">
        <f t="shared" si="31"/>
        <v>0</v>
      </c>
      <c r="AL48" s="231">
        <f t="shared" si="32"/>
        <v>0</v>
      </c>
      <c r="AM48" s="231">
        <f t="shared" si="33"/>
        <v>0</v>
      </c>
      <c r="AN48" s="194">
        <f t="shared" si="34"/>
        <v>0</v>
      </c>
      <c r="AO48" s="405">
        <f t="shared" si="35"/>
        <v>0</v>
      </c>
      <c r="AP48" s="406">
        <f t="shared" si="36"/>
        <v>0</v>
      </c>
      <c r="AQ48" s="407"/>
      <c r="AR48" s="411">
        <f t="shared" si="37"/>
        <v>0</v>
      </c>
      <c r="AS48" s="408">
        <f t="shared" si="38"/>
        <v>0</v>
      </c>
      <c r="AT48" s="409"/>
      <c r="AU48" s="415">
        <f t="shared" si="39"/>
        <v>0</v>
      </c>
      <c r="AV48" s="406">
        <f t="shared" si="40"/>
        <v>0</v>
      </c>
      <c r="AW48" s="411"/>
      <c r="AX48" s="411">
        <f t="shared" si="41"/>
        <v>0</v>
      </c>
      <c r="AY48" s="412">
        <f t="shared" si="42"/>
        <v>0</v>
      </c>
      <c r="AZ48" s="413"/>
      <c r="BA48" s="411">
        <f t="shared" si="43"/>
        <v>0</v>
      </c>
      <c r="BB48" s="406">
        <f t="shared" si="44"/>
        <v>0</v>
      </c>
      <c r="BC48" s="303" t="str">
        <f t="shared" si="45"/>
        <v xml:space="preserve"> </v>
      </c>
      <c r="BD48" s="196">
        <f t="shared" si="54"/>
        <v>0</v>
      </c>
      <c r="BE48" s="197">
        <f t="shared" si="11"/>
        <v>0</v>
      </c>
      <c r="BF48" s="197">
        <f t="shared" si="12"/>
        <v>0</v>
      </c>
      <c r="BG48" s="197">
        <f t="shared" si="13"/>
        <v>0</v>
      </c>
      <c r="BH48" s="198">
        <f t="shared" si="14"/>
        <v>0</v>
      </c>
      <c r="BI48" s="196" t="str">
        <f t="shared" si="15"/>
        <v xml:space="preserve"> </v>
      </c>
      <c r="BJ48" s="197" t="str">
        <f t="shared" si="16"/>
        <v xml:space="preserve"> </v>
      </c>
      <c r="BK48" s="197" t="str">
        <f t="shared" si="17"/>
        <v xml:space="preserve"> </v>
      </c>
      <c r="BL48" s="197"/>
      <c r="BM48" s="199">
        <f t="shared" si="46"/>
        <v>0</v>
      </c>
      <c r="BO48" s="195" t="str">
        <f t="shared" si="18"/>
        <v/>
      </c>
      <c r="BP48" s="195" t="str">
        <f t="shared" si="19"/>
        <v/>
      </c>
      <c r="BQ48" s="195" t="str">
        <f t="shared" si="20"/>
        <v/>
      </c>
      <c r="BR48" s="215">
        <f t="shared" si="47"/>
        <v>0</v>
      </c>
      <c r="BS48" s="195" t="str">
        <f t="shared" si="48"/>
        <v/>
      </c>
      <c r="BU48" s="301" t="str">
        <f t="shared" si="49"/>
        <v xml:space="preserve"> </v>
      </c>
      <c r="BV48" s="301" t="str">
        <f t="shared" si="49"/>
        <v xml:space="preserve"> </v>
      </c>
      <c r="BW48" s="301" t="str">
        <f t="shared" si="49"/>
        <v xml:space="preserve"> </v>
      </c>
      <c r="BX48" s="242">
        <f t="shared" si="50"/>
        <v>0</v>
      </c>
      <c r="BY48" s="301" t="b">
        <f t="shared" si="51"/>
        <v>0</v>
      </c>
      <c r="BZ48" s="301" t="b">
        <f t="shared" si="52"/>
        <v>0</v>
      </c>
      <c r="CA48" s="301" t="b">
        <f t="shared" si="53"/>
        <v>0</v>
      </c>
    </row>
    <row r="49" spans="1:57">
      <c r="A49" s="20"/>
      <c r="B49" s="37"/>
      <c r="C49" s="167"/>
      <c r="D49" s="37"/>
      <c r="E49" s="37"/>
      <c r="F49" s="37"/>
      <c r="G49" s="21"/>
      <c r="H49" s="22"/>
      <c r="I49" s="22"/>
      <c r="J49" s="22"/>
      <c r="K49" s="22"/>
      <c r="P49" s="21"/>
      <c r="Q49" s="21"/>
      <c r="R49" s="21"/>
      <c r="S49" s="21"/>
      <c r="T49" s="21"/>
      <c r="U49" s="21"/>
      <c r="V49" s="21"/>
      <c r="W49" s="21"/>
      <c r="X49" s="21"/>
      <c r="Y49" s="21"/>
      <c r="Z49" s="23"/>
      <c r="AA49" s="23"/>
      <c r="AD49" s="21">
        <f>SUM(AD9:AD48)</f>
        <v>0</v>
      </c>
      <c r="AE49" s="21">
        <f>SUM(AE9:AE48)</f>
        <v>0</v>
      </c>
      <c r="AF49" s="21">
        <f>AD49+AE49</f>
        <v>0</v>
      </c>
      <c r="AG49" s="157">
        <f>SUM(AG9:AG48)</f>
        <v>0</v>
      </c>
      <c r="AH49" s="21"/>
      <c r="AI49" s="21">
        <f>SUM(AI9:AI48)</f>
        <v>0</v>
      </c>
      <c r="AJ49" s="21">
        <f>SUM(AJ9:AJ48)</f>
        <v>0</v>
      </c>
      <c r="AK49" s="21">
        <f>AI49+AJ49</f>
        <v>0</v>
      </c>
      <c r="AL49" s="21"/>
      <c r="AM49" s="21"/>
      <c r="AN49" t="s">
        <v>90</v>
      </c>
      <c r="BC49" s="157"/>
      <c r="BD49" s="157"/>
      <c r="BE49" s="157"/>
    </row>
    <row r="50" spans="1:57">
      <c r="A50" s="24" t="s">
        <v>135</v>
      </c>
      <c r="B50" s="25"/>
      <c r="C50" s="168"/>
      <c r="D50" s="25"/>
      <c r="E50" s="25"/>
      <c r="F50" s="25"/>
      <c r="G50" s="25"/>
      <c r="H50" s="25"/>
      <c r="I50" s="25"/>
      <c r="J50" s="25"/>
      <c r="K50" s="25"/>
      <c r="L50" s="307">
        <f>SUM(L9:L48)</f>
        <v>0</v>
      </c>
      <c r="M50" s="308">
        <f>SUM(M9:M48)</f>
        <v>0</v>
      </c>
      <c r="N50" s="308">
        <f>SUM(N9:N48)</f>
        <v>0</v>
      </c>
      <c r="O50" s="26">
        <f>SUM(O9:O48)</f>
        <v>0</v>
      </c>
      <c r="P50" s="247">
        <f>SUM(P9:P49)</f>
        <v>0</v>
      </c>
      <c r="Q50" s="247">
        <f t="shared" ref="Q50:Y50" si="55">SUM(Q9:Q49)</f>
        <v>0</v>
      </c>
      <c r="R50" s="247">
        <f t="shared" si="55"/>
        <v>0</v>
      </c>
      <c r="S50" s="247">
        <f t="shared" si="55"/>
        <v>0</v>
      </c>
      <c r="T50" s="247">
        <f t="shared" si="55"/>
        <v>0</v>
      </c>
      <c r="U50" s="247">
        <f t="shared" si="55"/>
        <v>0</v>
      </c>
      <c r="V50" s="247">
        <f t="shared" si="55"/>
        <v>0</v>
      </c>
      <c r="W50" s="247">
        <f t="shared" si="55"/>
        <v>0</v>
      </c>
      <c r="X50" s="247">
        <f t="shared" si="55"/>
        <v>0</v>
      </c>
      <c r="Y50" s="247">
        <f t="shared" si="55"/>
        <v>0</v>
      </c>
      <c r="Z50" s="188">
        <f>SUM(Z9:Z48)</f>
        <v>0</v>
      </c>
      <c r="AA50" s="30">
        <f>SUM(AA9:AA48)</f>
        <v>0</v>
      </c>
      <c r="AC50">
        <f>(140*12)</f>
        <v>1680</v>
      </c>
      <c r="AD50" s="21"/>
      <c r="AE50" s="21"/>
      <c r="AH50" s="21"/>
      <c r="AI50" s="21"/>
      <c r="AJ50" s="21"/>
      <c r="AK50" s="21"/>
      <c r="AL50" s="21"/>
      <c r="AM50" s="21"/>
      <c r="AO50" s="185"/>
      <c r="AP50" s="185"/>
      <c r="AQ50" s="185"/>
      <c r="AR50" s="185"/>
      <c r="AS50" s="185"/>
      <c r="AT50" s="185"/>
      <c r="AU50" s="185"/>
      <c r="AV50" s="185"/>
      <c r="AW50" s="185"/>
      <c r="AX50" s="185"/>
      <c r="AY50" s="185"/>
      <c r="AZ50" s="185"/>
    </row>
    <row r="51" spans="1:57">
      <c r="A51" s="20"/>
      <c r="B51" s="20"/>
      <c r="D51" s="20"/>
      <c r="E51" s="20"/>
      <c r="F51" s="20"/>
      <c r="O51" s="31"/>
      <c r="Q51" s="12"/>
      <c r="R51" s="12"/>
      <c r="S51" s="12"/>
      <c r="T51" s="12"/>
      <c r="V51" s="12"/>
      <c r="W51" s="12"/>
      <c r="X51" s="12"/>
      <c r="Y51" s="12"/>
      <c r="Z51" s="32"/>
      <c r="AA51" s="32"/>
      <c r="AD51" s="21">
        <f>AD49*1.053</f>
        <v>0</v>
      </c>
      <c r="AE51" s="21">
        <f>AE49+($AG$49*AC50)</f>
        <v>0</v>
      </c>
      <c r="AF51" s="21">
        <f>AD51+AE51</f>
        <v>0</v>
      </c>
      <c r="AH51" s="21"/>
      <c r="AI51" s="21">
        <f>AI49*1.053</f>
        <v>0</v>
      </c>
      <c r="AJ51" s="21">
        <f>AJ49+(($AG$49*AC50)*0.242)</f>
        <v>0</v>
      </c>
      <c r="AK51" s="21">
        <f>AI51+AJ51</f>
        <v>0</v>
      </c>
      <c r="AL51" s="21"/>
      <c r="AM51" s="21"/>
      <c r="AN51" t="s">
        <v>92</v>
      </c>
      <c r="AO51" s="185"/>
      <c r="AP51" s="185"/>
      <c r="AQ51" s="185"/>
      <c r="AR51" s="185"/>
      <c r="AS51" s="185"/>
      <c r="AT51" s="185"/>
      <c r="AU51" s="185"/>
      <c r="AV51" s="185"/>
      <c r="AW51" s="185"/>
      <c r="AX51" s="185"/>
      <c r="AY51" s="185"/>
      <c r="AZ51" s="185"/>
    </row>
    <row r="52" spans="1:57">
      <c r="A52" s="20"/>
      <c r="B52" s="20"/>
      <c r="D52" s="20"/>
      <c r="E52" s="20"/>
      <c r="F52" s="20"/>
      <c r="O52" s="12"/>
      <c r="Q52" s="12"/>
      <c r="R52" s="12"/>
      <c r="S52" s="12"/>
      <c r="T52" s="12"/>
      <c r="V52" s="12"/>
      <c r="W52" s="12"/>
      <c r="X52" s="12"/>
      <c r="Y52" s="12"/>
      <c r="Z52" s="12"/>
      <c r="AA52" s="12"/>
      <c r="AC52">
        <f>(140*12)</f>
        <v>1680</v>
      </c>
      <c r="AD52" s="21"/>
      <c r="AE52" s="21"/>
      <c r="AH52" s="21"/>
      <c r="AI52" s="21"/>
      <c r="AJ52" s="21"/>
      <c r="AK52" s="21"/>
      <c r="AL52" s="21"/>
      <c r="AM52" s="21"/>
      <c r="AO52" s="185"/>
      <c r="AP52" s="185"/>
      <c r="AQ52" s="185"/>
      <c r="AR52" s="185"/>
      <c r="AS52" s="185"/>
      <c r="AT52" s="185"/>
      <c r="AU52" s="185"/>
      <c r="AV52" s="185"/>
      <c r="AW52" s="185"/>
      <c r="AX52" s="185"/>
      <c r="AY52" s="185"/>
      <c r="AZ52" s="185"/>
    </row>
    <row r="53" spans="1:57">
      <c r="AD53" s="21">
        <f>AD51*1.053</f>
        <v>0</v>
      </c>
      <c r="AE53" s="21">
        <f>AE51+($AG$49*AC52)</f>
        <v>0</v>
      </c>
      <c r="AF53" s="21">
        <f>AD53+AE53</f>
        <v>0</v>
      </c>
      <c r="AH53" s="21"/>
      <c r="AI53" s="21">
        <f>AI51*1.053</f>
        <v>0</v>
      </c>
      <c r="AJ53" s="21">
        <f>AJ51+(($AG$49*AC52)*0.242)</f>
        <v>0</v>
      </c>
      <c r="AK53" s="21">
        <f>AI53+AJ53</f>
        <v>0</v>
      </c>
      <c r="AL53" s="21"/>
      <c r="AM53" s="21"/>
      <c r="AN53" t="s">
        <v>94</v>
      </c>
      <c r="AO53" s="185"/>
      <c r="AP53" s="185"/>
      <c r="AQ53" s="185"/>
      <c r="AR53" s="185"/>
      <c r="AS53" s="185"/>
      <c r="AT53" s="185"/>
      <c r="AU53" s="185"/>
      <c r="AV53" s="185"/>
      <c r="AW53" s="185"/>
      <c r="AX53" s="185"/>
      <c r="AY53" s="185"/>
      <c r="AZ53" s="185"/>
    </row>
    <row r="54" spans="1:57" ht="15.75">
      <c r="A54" s="9"/>
      <c r="B54" s="9"/>
      <c r="C54" s="165"/>
      <c r="D54" s="9"/>
      <c r="E54" s="9"/>
      <c r="F54" s="9"/>
      <c r="AC54">
        <f>(140*12)</f>
        <v>1680</v>
      </c>
      <c r="AD54" s="21"/>
      <c r="AE54" s="21"/>
      <c r="AH54" s="21"/>
      <c r="AI54" s="21"/>
      <c r="AJ54" s="21"/>
      <c r="AK54" s="21"/>
      <c r="AL54" s="21"/>
      <c r="AM54" s="21"/>
      <c r="AO54" s="185"/>
      <c r="AP54" s="185"/>
      <c r="AQ54" s="185"/>
      <c r="AR54" s="185"/>
      <c r="AS54" s="185"/>
      <c r="AT54" s="185"/>
      <c r="AU54" s="185"/>
      <c r="AV54" s="185"/>
      <c r="AW54" s="185"/>
      <c r="AX54" s="185"/>
      <c r="AY54" s="185"/>
      <c r="AZ54" s="185"/>
    </row>
    <row r="55" spans="1:57">
      <c r="AD55" s="21">
        <f>AD53*1.053</f>
        <v>0</v>
      </c>
      <c r="AE55" s="21">
        <f>AE53+($AG$49*AC54)</f>
        <v>0</v>
      </c>
      <c r="AF55" s="21">
        <f>AD55+AE55</f>
        <v>0</v>
      </c>
      <c r="AH55" s="21"/>
      <c r="AI55" s="21">
        <f>AI53*1.053</f>
        <v>0</v>
      </c>
      <c r="AJ55" s="21">
        <f>AJ53+(($AG$49*AC54)*0.242)</f>
        <v>0</v>
      </c>
      <c r="AK55" s="21">
        <f>AI55+AJ55</f>
        <v>0</v>
      </c>
      <c r="AL55" s="21"/>
      <c r="AM55" s="21"/>
      <c r="AN55" t="s">
        <v>96</v>
      </c>
      <c r="AO55" s="185"/>
      <c r="AP55" s="185"/>
      <c r="AQ55" s="185"/>
      <c r="AR55" s="185"/>
      <c r="AS55" s="185"/>
      <c r="AT55" s="185"/>
      <c r="AU55" s="185"/>
      <c r="AV55" s="185"/>
      <c r="AW55" s="185"/>
      <c r="AX55" s="185"/>
      <c r="AY55" s="185"/>
      <c r="AZ55" s="185"/>
    </row>
    <row r="56" spans="1:57">
      <c r="AC56">
        <f>(140*12)</f>
        <v>1680</v>
      </c>
      <c r="AD56" s="21"/>
      <c r="AE56" s="21"/>
      <c r="AH56" s="21"/>
      <c r="AI56" s="21"/>
      <c r="AJ56" s="21"/>
      <c r="AK56" s="21"/>
      <c r="AL56" s="21"/>
      <c r="AM56" s="21"/>
      <c r="AO56" s="185"/>
      <c r="AP56" s="185"/>
      <c r="AQ56" s="185"/>
      <c r="AR56" s="185"/>
      <c r="AS56" s="185"/>
      <c r="AT56" s="185"/>
      <c r="AU56" s="185"/>
      <c r="AV56" s="185"/>
      <c r="AW56" s="185"/>
      <c r="AX56" s="185"/>
      <c r="AY56" s="185"/>
      <c r="AZ56" s="185"/>
    </row>
    <row r="57" spans="1:57">
      <c r="AD57" s="21">
        <f>AD55*1.053</f>
        <v>0</v>
      </c>
      <c r="AE57" s="21">
        <f>AE55+($AG$49*AC56)</f>
        <v>0</v>
      </c>
      <c r="AF57" s="21">
        <f>AD57+AE57</f>
        <v>0</v>
      </c>
      <c r="AH57" s="21"/>
      <c r="AI57" s="21">
        <f>AI55*1.053</f>
        <v>0</v>
      </c>
      <c r="AJ57" s="21">
        <f>AJ55+(($AG$49*AC56)*0.242)</f>
        <v>0</v>
      </c>
      <c r="AK57" s="21">
        <f>AI57+AJ57</f>
        <v>0</v>
      </c>
      <c r="AL57" s="21"/>
      <c r="AM57" s="21"/>
      <c r="AN57" t="s">
        <v>98</v>
      </c>
      <c r="AO57" s="185"/>
      <c r="AP57" s="185"/>
      <c r="AQ57" s="185"/>
      <c r="AR57" s="185"/>
      <c r="AS57" s="185"/>
      <c r="AT57" s="185"/>
      <c r="AU57" s="185"/>
      <c r="AV57" s="185"/>
      <c r="AW57" s="185"/>
      <c r="AX57" s="185"/>
      <c r="AY57" s="185"/>
      <c r="AZ57" s="185"/>
    </row>
    <row r="58" spans="1:57">
      <c r="AO58" s="185"/>
      <c r="AP58" s="185"/>
      <c r="AQ58" s="185"/>
      <c r="AR58" s="185"/>
      <c r="AS58" s="185"/>
      <c r="AT58" s="185"/>
      <c r="AU58" s="185"/>
      <c r="AV58" s="185"/>
      <c r="AW58" s="185"/>
      <c r="AX58" s="185"/>
      <c r="AY58" s="185"/>
      <c r="AZ58" s="185"/>
    </row>
    <row r="59" spans="1:57">
      <c r="AO59" s="185"/>
      <c r="AP59" s="185"/>
      <c r="AQ59" s="185"/>
      <c r="AR59" s="185"/>
      <c r="AS59" s="185"/>
      <c r="AT59" s="185"/>
      <c r="AU59" s="185"/>
      <c r="AV59" s="185"/>
      <c r="AW59" s="185"/>
      <c r="AX59" s="185"/>
      <c r="AY59" s="185"/>
      <c r="AZ59" s="185"/>
    </row>
    <row r="60" spans="1:57">
      <c r="AO60" s="185"/>
      <c r="AP60" s="185"/>
      <c r="AQ60" s="185"/>
      <c r="AR60" s="185"/>
      <c r="AS60" s="185"/>
      <c r="AT60" s="185"/>
      <c r="AU60" s="185"/>
      <c r="AV60" s="185"/>
      <c r="AW60" s="185"/>
      <c r="AX60" s="185"/>
      <c r="AY60" s="185"/>
      <c r="AZ60" s="185"/>
    </row>
    <row r="61" spans="1:57" ht="33.75">
      <c r="AO61" s="164" t="s">
        <v>102</v>
      </c>
      <c r="AP61" s="186" t="s">
        <v>103</v>
      </c>
      <c r="AR61" s="136" t="s">
        <v>51</v>
      </c>
      <c r="AS61" s="136" t="s">
        <v>52</v>
      </c>
      <c r="AT61" s="136" t="s">
        <v>54</v>
      </c>
      <c r="AU61" s="136" t="s">
        <v>55</v>
      </c>
      <c r="AV61" s="136" t="s">
        <v>104</v>
      </c>
      <c r="AX61" s="136" t="s">
        <v>57</v>
      </c>
      <c r="AY61" s="136" t="s">
        <v>105</v>
      </c>
      <c r="AZ61" s="136" t="s">
        <v>106</v>
      </c>
      <c r="BB61" s="136" t="s">
        <v>60</v>
      </c>
    </row>
    <row r="62" spans="1:57">
      <c r="AO62" s="185">
        <f>SUM(M9:M48)</f>
        <v>0</v>
      </c>
      <c r="AP62" s="185">
        <f>SUM(N9:N48)</f>
        <v>0</v>
      </c>
      <c r="AQ62" s="185"/>
      <c r="AR62" s="185">
        <f>SUM(P9:P48)</f>
        <v>0</v>
      </c>
      <c r="AS62" s="185">
        <f>SUM(Q9:Q48)</f>
        <v>0</v>
      </c>
      <c r="AT62" s="185">
        <f>SUM(S9:S48)</f>
        <v>0</v>
      </c>
      <c r="AU62" s="185">
        <f>SUM(T9:T48)</f>
        <v>0</v>
      </c>
      <c r="AV62" s="185">
        <f>SUM(U9:U48)</f>
        <v>0</v>
      </c>
      <c r="AW62" s="185"/>
      <c r="AX62" s="185">
        <f>SUM(W9:W48)</f>
        <v>0</v>
      </c>
      <c r="AY62" s="185">
        <f>SUM(X9:X48)</f>
        <v>0</v>
      </c>
      <c r="AZ62" s="185">
        <f>SUM(Y9:Y48)</f>
        <v>0</v>
      </c>
      <c r="BA62" s="185"/>
      <c r="BB62" s="187">
        <f>SUM(AO62:AZ62)</f>
        <v>0</v>
      </c>
      <c r="BC62" t="s">
        <v>90</v>
      </c>
    </row>
    <row r="63" spans="1:57">
      <c r="AO63" s="185"/>
      <c r="AP63" s="185"/>
      <c r="AQ63" s="185"/>
      <c r="AR63" s="185"/>
      <c r="AS63" s="185"/>
      <c r="AT63" s="185"/>
      <c r="AU63" s="185"/>
      <c r="AV63" s="185"/>
      <c r="AW63" s="185"/>
      <c r="AX63" s="185"/>
      <c r="AY63" s="185"/>
      <c r="AZ63" s="185"/>
      <c r="BA63" s="185"/>
      <c r="BB63" s="187"/>
    </row>
    <row r="64" spans="1:57">
      <c r="AO64" s="185">
        <f>(AO62*1.02)</f>
        <v>0</v>
      </c>
      <c r="AP64" s="185">
        <f>AP62</f>
        <v>0</v>
      </c>
      <c r="AQ64" s="185"/>
      <c r="AR64" s="185">
        <f>AF51*0.158</f>
        <v>0</v>
      </c>
      <c r="AS64" s="185">
        <f>AS62*1.08</f>
        <v>0</v>
      </c>
      <c r="AT64" s="185">
        <f>AT62*1.025</f>
        <v>0</v>
      </c>
      <c r="AU64" s="185">
        <f>AU62*1.05</f>
        <v>0</v>
      </c>
      <c r="AV64" s="185">
        <f>AV62*1.05</f>
        <v>0</v>
      </c>
      <c r="AW64" s="185"/>
      <c r="AX64" s="185">
        <f>AF51*0.062</f>
        <v>0</v>
      </c>
      <c r="AY64" s="185">
        <f>AF51*0.0145</f>
        <v>0</v>
      </c>
      <c r="AZ64" s="185">
        <f>AF51*0.0155</f>
        <v>0</v>
      </c>
      <c r="BA64" s="185"/>
      <c r="BB64" s="187">
        <f>SUM(AO64:AZ64)</f>
        <v>0</v>
      </c>
      <c r="BC64" t="s">
        <v>92</v>
      </c>
    </row>
    <row r="65" spans="41:55">
      <c r="AO65" s="185"/>
      <c r="AP65" s="185"/>
      <c r="AQ65" s="185"/>
      <c r="AR65" s="185"/>
      <c r="AS65" s="185"/>
      <c r="AT65" s="185"/>
      <c r="AU65" s="185"/>
      <c r="AV65" s="185"/>
      <c r="AW65" s="185"/>
      <c r="AX65" s="185"/>
      <c r="AY65" s="185"/>
      <c r="AZ65" s="185"/>
      <c r="BA65" s="185"/>
      <c r="BB65" s="187"/>
    </row>
    <row r="66" spans="41:55">
      <c r="AO66" s="185">
        <f>(AO64*1.02)</f>
        <v>0</v>
      </c>
      <c r="AP66" s="185">
        <f>AP64</f>
        <v>0</v>
      </c>
      <c r="AQ66" s="185"/>
      <c r="AR66" s="185">
        <f>AF53*0.158</f>
        <v>0</v>
      </c>
      <c r="AS66" s="185">
        <f>AS64*1.08</f>
        <v>0</v>
      </c>
      <c r="AT66" s="185">
        <f>AT64*1.025</f>
        <v>0</v>
      </c>
      <c r="AU66" s="185">
        <f>AU64*1.05</f>
        <v>0</v>
      </c>
      <c r="AV66" s="185">
        <f>AV64*1.05</f>
        <v>0</v>
      </c>
      <c r="AW66" s="185"/>
      <c r="AX66" s="185">
        <f>AF53*0.062</f>
        <v>0</v>
      </c>
      <c r="AY66" s="185">
        <f>AF53*0.0145</f>
        <v>0</v>
      </c>
      <c r="AZ66" s="185">
        <f>AF53*0.0155</f>
        <v>0</v>
      </c>
      <c r="BA66" s="185"/>
      <c r="BB66" s="187">
        <f>SUM(AO66:AZ66)</f>
        <v>0</v>
      </c>
      <c r="BC66" t="s">
        <v>94</v>
      </c>
    </row>
    <row r="67" spans="41:55">
      <c r="AO67" s="185"/>
      <c r="AP67" s="185"/>
      <c r="AQ67" s="185"/>
      <c r="AR67" s="185"/>
      <c r="AS67" s="185"/>
      <c r="AT67" s="185"/>
      <c r="AU67" s="185"/>
      <c r="AV67" s="185"/>
      <c r="AW67" s="185"/>
      <c r="AX67" s="185"/>
      <c r="AY67" s="185"/>
      <c r="AZ67" s="185"/>
      <c r="BA67" s="185"/>
      <c r="BB67" s="187"/>
    </row>
    <row r="68" spans="41:55">
      <c r="AO68" s="185">
        <f>(AO66*1.02)</f>
        <v>0</v>
      </c>
      <c r="AP68" s="185">
        <f>AP66</f>
        <v>0</v>
      </c>
      <c r="AQ68" s="185"/>
      <c r="AR68" s="185">
        <f>AF55*0.158</f>
        <v>0</v>
      </c>
      <c r="AS68" s="185">
        <f>AS66*1.08</f>
        <v>0</v>
      </c>
      <c r="AT68" s="185">
        <f>AT66*1.025</f>
        <v>0</v>
      </c>
      <c r="AU68" s="185">
        <f>AU66*1.05</f>
        <v>0</v>
      </c>
      <c r="AV68" s="185">
        <f>AV66*1.05</f>
        <v>0</v>
      </c>
      <c r="AW68" s="185"/>
      <c r="AX68" s="185">
        <f>AF55*0.062</f>
        <v>0</v>
      </c>
      <c r="AY68" s="185">
        <f>AF55*0.0145</f>
        <v>0</v>
      </c>
      <c r="AZ68" s="185">
        <f>AF55*0.0155</f>
        <v>0</v>
      </c>
      <c r="BA68" s="185"/>
      <c r="BB68" s="187">
        <f>SUM(AO68:AZ68)</f>
        <v>0</v>
      </c>
      <c r="BC68" t="s">
        <v>96</v>
      </c>
    </row>
    <row r="69" spans="41:55">
      <c r="AO69" s="185"/>
      <c r="AP69" s="185"/>
      <c r="AQ69" s="185"/>
      <c r="AR69" s="185"/>
      <c r="AS69" s="185"/>
      <c r="AT69" s="185"/>
      <c r="AU69" s="185"/>
      <c r="AV69" s="185"/>
      <c r="AW69" s="185"/>
      <c r="AX69" s="185"/>
      <c r="AY69" s="185"/>
      <c r="AZ69" s="185"/>
      <c r="BA69" s="185"/>
      <c r="BB69" s="187"/>
    </row>
    <row r="70" spans="41:55">
      <c r="AO70" s="185">
        <f>(AO68*1.02)</f>
        <v>0</v>
      </c>
      <c r="AP70" s="185">
        <f>AP68</f>
        <v>0</v>
      </c>
      <c r="AQ70" s="185"/>
      <c r="AR70" s="185">
        <f>AF57*0.158</f>
        <v>0</v>
      </c>
      <c r="AS70" s="185">
        <f>AS68*1.08</f>
        <v>0</v>
      </c>
      <c r="AT70" s="185">
        <f>AT68*1.025</f>
        <v>0</v>
      </c>
      <c r="AU70" s="185">
        <f>AU68*1.05</f>
        <v>0</v>
      </c>
      <c r="AV70" s="185">
        <f>AV68*1.05</f>
        <v>0</v>
      </c>
      <c r="AW70" s="185"/>
      <c r="AX70" s="185">
        <f>AF57*0.062</f>
        <v>0</v>
      </c>
      <c r="AY70" s="185">
        <f>AF57*0.0145</f>
        <v>0</v>
      </c>
      <c r="AZ70" s="185">
        <f>AF57*0.0155</f>
        <v>0</v>
      </c>
      <c r="BA70" s="185"/>
      <c r="BB70" s="187">
        <f>SUM(AO70:AZ70)</f>
        <v>0</v>
      </c>
      <c r="BC70" t="s">
        <v>98</v>
      </c>
    </row>
    <row r="71" spans="41:55">
      <c r="AO71" s="185"/>
      <c r="AP71" s="185"/>
      <c r="AQ71" s="185"/>
      <c r="AR71" s="185"/>
      <c r="AS71" s="185"/>
      <c r="AT71" s="185"/>
      <c r="AU71" s="185"/>
      <c r="AV71" s="185"/>
      <c r="AW71" s="185"/>
      <c r="AX71" s="185"/>
      <c r="AY71" s="185"/>
      <c r="AZ71" s="185"/>
      <c r="BA71" s="185"/>
      <c r="BB71" s="185"/>
    </row>
    <row r="72" spans="41:55">
      <c r="AO72" s="185"/>
      <c r="AP72" s="185"/>
      <c r="AQ72" s="185"/>
      <c r="AR72" s="185"/>
      <c r="AS72" s="185"/>
      <c r="AT72" s="185"/>
      <c r="AU72" s="185"/>
      <c r="AV72" s="185"/>
      <c r="AW72" s="185"/>
      <c r="AX72" s="185"/>
      <c r="AY72" s="185"/>
      <c r="AZ72" s="185"/>
      <c r="BA72" s="185"/>
      <c r="BB72" s="185"/>
    </row>
    <row r="73" spans="41:55">
      <c r="AO73" s="185"/>
      <c r="AP73" s="185"/>
      <c r="AQ73" s="185"/>
      <c r="AR73" s="185"/>
      <c r="AS73" s="185"/>
      <c r="AT73" s="185"/>
      <c r="AU73" s="185"/>
      <c r="AV73" s="185"/>
      <c r="AW73" s="185"/>
      <c r="AX73" s="185"/>
      <c r="AY73" s="185"/>
      <c r="AZ73" s="185"/>
      <c r="BA73" s="185"/>
      <c r="BB73" s="185"/>
    </row>
    <row r="74" spans="41:55">
      <c r="AO74" s="185"/>
      <c r="AP74" s="185"/>
      <c r="AQ74" s="185"/>
      <c r="AR74" s="185"/>
      <c r="AS74" s="185"/>
      <c r="AT74" s="185"/>
      <c r="AU74" s="185"/>
      <c r="AV74" s="185"/>
      <c r="AW74" s="185"/>
      <c r="AX74" s="185"/>
      <c r="AY74" s="185"/>
      <c r="AZ74" s="185"/>
      <c r="BA74" s="185"/>
      <c r="BB74" s="185"/>
    </row>
    <row r="75" spans="41:55">
      <c r="AO75" s="185"/>
      <c r="AP75" s="185"/>
      <c r="AQ75" s="185"/>
      <c r="AR75" s="185"/>
      <c r="AS75" s="185"/>
      <c r="AT75" s="185"/>
      <c r="AU75" s="185"/>
      <c r="AV75" s="185"/>
      <c r="AW75" s="185"/>
      <c r="AX75" s="185"/>
      <c r="AY75" s="185"/>
      <c r="AZ75" s="185"/>
      <c r="BA75" s="185"/>
      <c r="BB75" s="185"/>
    </row>
  </sheetData>
  <sheetProtection selectLockedCells="1"/>
  <mergeCells count="4">
    <mergeCell ref="A2:AA2"/>
    <mergeCell ref="A3:AA3"/>
    <mergeCell ref="A4:AA4"/>
    <mergeCell ref="I7:K7"/>
  </mergeCells>
  <conditionalFormatting sqref="I9:K48">
    <cfRule type="cellIs" dxfId="5" priority="1" stopIfTrue="1" operator="equal">
      <formula>"ERROR"</formula>
    </cfRule>
    <cfRule type="cellIs" dxfId="4" priority="2" stopIfTrue="1" operator="equal">
      <formula>"ERROR"</formula>
    </cfRule>
  </conditionalFormatting>
  <pageMargins left="0.49" right="0.56999999999999995" top="0.73" bottom="1" header="0.28000000000000003" footer="0.5"/>
  <pageSetup scale="36" fitToHeight="2" orientation="portrait" horizontalDpi="300" verticalDpi="30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B75"/>
  <sheetViews>
    <sheetView showGridLines="0" zoomScale="130" zoomScaleNormal="130" zoomScaleSheetLayoutView="75" zoomScalePageLayoutView="130" workbookViewId="0">
      <selection activeCell="G19" sqref="G19"/>
    </sheetView>
  </sheetViews>
  <sheetFormatPr defaultColWidth="8.85546875" defaultRowHeight="12.75"/>
  <cols>
    <col min="1" max="1" width="21.85546875" customWidth="1"/>
    <col min="2" max="2" width="8.85546875" customWidth="1"/>
    <col min="3" max="3" width="8.140625" style="166" hidden="1" customWidth="1"/>
    <col min="4" max="4" width="8.85546875" customWidth="1"/>
    <col min="5" max="6" width="7.85546875" customWidth="1"/>
    <col min="7" max="7" width="10.28515625" customWidth="1"/>
    <col min="8" max="8" width="7.7109375" customWidth="1"/>
    <col min="9" max="9" width="9.42578125" customWidth="1"/>
    <col min="10" max="10" width="8.42578125" customWidth="1"/>
    <col min="11" max="11" width="8.28515625" customWidth="1"/>
    <col min="12" max="12" width="7.7109375" style="159" customWidth="1"/>
    <col min="13" max="13" width="9.42578125" style="157" customWidth="1"/>
    <col min="14" max="14" width="12.28515625" style="157" customWidth="1"/>
    <col min="15" max="15" width="9.7109375" customWidth="1"/>
    <col min="16" max="16" width="11.140625" customWidth="1"/>
    <col min="17" max="17" width="9.28515625" hidden="1" customWidth="1"/>
    <col min="18" max="18" width="9.28515625" customWidth="1"/>
    <col min="19" max="21" width="8.85546875" customWidth="1"/>
    <col min="22" max="22" width="10.42578125" customWidth="1"/>
    <col min="23" max="23" width="9.42578125" customWidth="1"/>
    <col min="24" max="24" width="8.7109375" customWidth="1"/>
    <col min="25" max="25" width="8.85546875" customWidth="1"/>
    <col min="26" max="27" width="10.42578125" customWidth="1"/>
    <col min="28" max="28" width="9.140625" style="152" customWidth="1"/>
    <col min="29" max="29" width="9.140625" hidden="1" customWidth="1"/>
    <col min="30" max="30" width="11" style="159" hidden="1" customWidth="1"/>
    <col min="31" max="31" width="9.85546875" style="159" hidden="1" customWidth="1"/>
    <col min="32" max="32" width="9.85546875" style="21" hidden="1" customWidth="1"/>
    <col min="33" max="33" width="11" style="157" hidden="1" customWidth="1"/>
    <col min="34" max="34" width="3.42578125" hidden="1" customWidth="1"/>
    <col min="35" max="39" width="9.85546875" style="159" hidden="1" customWidth="1"/>
    <col min="40" max="40" width="8.42578125" hidden="1" customWidth="1"/>
    <col min="41" max="41" width="11" hidden="1" customWidth="1"/>
    <col min="42" max="42" width="10.7109375" hidden="1" customWidth="1"/>
    <col min="43" max="43" width="9.140625" hidden="1" customWidth="1"/>
    <col min="44" max="45" width="12.28515625" hidden="1" customWidth="1"/>
    <col min="46" max="46" width="11.28515625" hidden="1" customWidth="1"/>
    <col min="47" max="47" width="9.28515625" hidden="1" customWidth="1"/>
    <col min="48" max="48" width="10.28515625" hidden="1" customWidth="1"/>
    <col min="49" max="49" width="9.140625" hidden="1" customWidth="1"/>
    <col min="50" max="50" width="12" hidden="1" customWidth="1"/>
    <col min="51" max="52" width="11.28515625" hidden="1" customWidth="1"/>
    <col min="53" max="53" width="9.140625" hidden="1" customWidth="1"/>
    <col min="54" max="54" width="12.28515625" hidden="1" customWidth="1"/>
    <col min="55" max="57" width="9.140625" hidden="1" customWidth="1"/>
    <col min="58" max="58" width="10.28515625" hidden="1" customWidth="1"/>
    <col min="59" max="60" width="9.140625" hidden="1" customWidth="1"/>
    <col min="61" max="61" width="10.28515625" hidden="1" customWidth="1"/>
    <col min="62" max="71" width="9.140625" hidden="1" customWidth="1"/>
    <col min="72" max="72" width="8.85546875" hidden="1" customWidth="1"/>
    <col min="73" max="75" width="9.140625" hidden="1" customWidth="1"/>
    <col min="76" max="76" width="12.28515625" hidden="1" customWidth="1"/>
    <col min="77" max="77" width="10.85546875" hidden="1" customWidth="1"/>
    <col min="78" max="78" width="12.28515625" hidden="1" customWidth="1"/>
    <col min="79" max="79" width="11.28515625" hidden="1" customWidth="1"/>
    <col min="80" max="80" width="9.140625" hidden="1" customWidth="1"/>
  </cols>
  <sheetData>
    <row r="2" spans="1:79" ht="15.75">
      <c r="A2" s="476" t="s">
        <v>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1:79" ht="15.75">
      <c r="A3" s="476" t="s">
        <v>1</v>
      </c>
      <c r="B3" s="476"/>
      <c r="C3" s="476"/>
      <c r="D3" s="476"/>
      <c r="E3" s="476"/>
      <c r="F3" s="476"/>
      <c r="G3" s="477"/>
      <c r="H3" s="477"/>
      <c r="I3" s="477"/>
      <c r="J3" s="477"/>
      <c r="K3" s="477"/>
      <c r="L3" s="477"/>
      <c r="M3" s="477"/>
      <c r="N3" s="477"/>
      <c r="O3" s="477"/>
      <c r="P3" s="477"/>
      <c r="Q3" s="477"/>
      <c r="R3" s="477"/>
      <c r="S3" s="477"/>
      <c r="T3" s="477"/>
      <c r="U3" s="477"/>
      <c r="V3" s="477"/>
      <c r="W3" s="477"/>
      <c r="X3" s="477"/>
      <c r="Y3" s="477"/>
      <c r="Z3" s="477"/>
      <c r="AA3" s="477"/>
      <c r="AO3" s="189" t="s">
        <v>2</v>
      </c>
      <c r="AP3" s="189"/>
      <c r="AQ3" s="189"/>
      <c r="AR3" s="189" t="s">
        <v>3</v>
      </c>
      <c r="AS3" s="189"/>
      <c r="AT3" s="404"/>
      <c r="AU3" s="189" t="s">
        <v>4</v>
      </c>
      <c r="AV3" s="189"/>
      <c r="AW3" s="190"/>
      <c r="AX3" s="189" t="s">
        <v>5</v>
      </c>
      <c r="AY3" s="189"/>
      <c r="AZ3" s="190"/>
      <c r="BA3" s="189" t="s">
        <v>6</v>
      </c>
      <c r="BB3" s="189"/>
    </row>
    <row r="4" spans="1:79" ht="15.75">
      <c r="A4" s="476" t="s">
        <v>107</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O4" s="193" t="s">
        <v>8</v>
      </c>
      <c r="AP4" s="193"/>
      <c r="AQ4" s="189"/>
      <c r="AR4" s="193" t="s">
        <v>9</v>
      </c>
      <c r="AS4" s="189"/>
      <c r="AT4" s="404"/>
      <c r="AU4" s="193" t="s">
        <v>10</v>
      </c>
      <c r="AV4" s="189"/>
      <c r="AW4" s="191"/>
      <c r="AX4" s="193" t="s">
        <v>9</v>
      </c>
      <c r="AY4" s="193"/>
      <c r="AZ4" s="191"/>
      <c r="BA4" s="193" t="s">
        <v>11</v>
      </c>
      <c r="BB4" s="193"/>
    </row>
    <row r="5" spans="1:79" ht="69.75" customHeight="1" thickBot="1">
      <c r="A5" s="165"/>
      <c r="B5" s="165"/>
      <c r="C5" s="165"/>
      <c r="D5" s="165"/>
      <c r="E5" s="165"/>
      <c r="F5" s="165"/>
      <c r="G5" s="165"/>
      <c r="H5" s="165"/>
      <c r="I5" s="165"/>
      <c r="J5" s="165"/>
      <c r="K5" s="165"/>
      <c r="L5" s="165"/>
      <c r="M5" s="165"/>
      <c r="N5" s="165"/>
      <c r="O5" s="165"/>
      <c r="P5" s="235" t="s">
        <v>13</v>
      </c>
      <c r="Q5" s="236" t="s">
        <v>108</v>
      </c>
      <c r="R5" s="236" t="s">
        <v>15</v>
      </c>
      <c r="S5" s="235" t="s">
        <v>16</v>
      </c>
      <c r="T5" s="47"/>
      <c r="U5" s="235" t="s">
        <v>17</v>
      </c>
      <c r="V5" s="47"/>
      <c r="W5" s="47"/>
      <c r="X5" s="47"/>
      <c r="Y5" s="47"/>
      <c r="Z5" s="47"/>
      <c r="AA5" s="47"/>
      <c r="AB5" s="47"/>
      <c r="AO5" s="189"/>
      <c r="AP5" s="189"/>
      <c r="AQ5" s="189"/>
      <c r="AR5" s="189"/>
      <c r="AS5" s="189"/>
      <c r="AT5" s="404"/>
      <c r="AU5" s="189"/>
      <c r="AV5" s="189"/>
      <c r="AW5" s="191"/>
      <c r="AX5" s="189"/>
      <c r="AY5" s="189"/>
      <c r="AZ5" s="191"/>
      <c r="BA5" s="189"/>
      <c r="BB5" s="189"/>
    </row>
    <row r="6" spans="1:79" ht="13.5" thickBot="1">
      <c r="A6" s="11"/>
      <c r="B6" s="12"/>
      <c r="L6" s="161"/>
      <c r="M6" s="162"/>
      <c r="N6" s="162"/>
      <c r="O6" s="162"/>
      <c r="P6" s="241">
        <f>'Personnel Worksheet 5 años'!P7</f>
        <v>0.3</v>
      </c>
      <c r="Q6" s="240">
        <v>0</v>
      </c>
      <c r="R6" s="240">
        <f>'Personnel Worksheet 5 años'!R7</f>
        <v>802.59</v>
      </c>
      <c r="S6" s="240">
        <v>600</v>
      </c>
      <c r="T6" s="239"/>
      <c r="U6" s="241">
        <v>4.3999999999999997E-2</v>
      </c>
      <c r="V6" s="239"/>
      <c r="W6" s="239"/>
      <c r="X6" s="239"/>
      <c r="Y6" s="239"/>
      <c r="Z6" s="239"/>
      <c r="AA6" s="239"/>
      <c r="AB6" s="239"/>
      <c r="AO6" s="191"/>
      <c r="AP6" s="191"/>
      <c r="AQ6" s="191"/>
      <c r="AR6" s="191"/>
      <c r="AS6" s="404"/>
      <c r="AT6" s="404"/>
      <c r="AU6" s="191"/>
      <c r="AV6" s="191"/>
      <c r="AW6" s="191"/>
      <c r="AX6" s="191"/>
      <c r="AY6" s="191"/>
      <c r="AZ6" s="191"/>
      <c r="BA6" s="191"/>
      <c r="BB6" s="191"/>
      <c r="BD6" s="201" t="s">
        <v>23</v>
      </c>
      <c r="BE6" s="202"/>
      <c r="BF6" s="202"/>
      <c r="BG6" s="202"/>
      <c r="BH6" s="203"/>
      <c r="BI6" s="201" t="s">
        <v>24</v>
      </c>
      <c r="BJ6" s="202"/>
      <c r="BK6" s="202"/>
      <c r="BL6" s="202"/>
      <c r="BM6" s="203"/>
    </row>
    <row r="7" spans="1:79" ht="13.5" thickBot="1">
      <c r="A7" s="11"/>
      <c r="B7" s="12"/>
      <c r="D7" s="234">
        <v>4</v>
      </c>
      <c r="E7" s="11" t="s">
        <v>109</v>
      </c>
      <c r="F7" s="11"/>
      <c r="I7" s="473" t="s">
        <v>26</v>
      </c>
      <c r="J7" s="474"/>
      <c r="K7" s="475"/>
      <c r="L7" s="161"/>
      <c r="M7" s="162"/>
      <c r="N7" s="243" t="s">
        <v>27</v>
      </c>
      <c r="O7" s="244"/>
      <c r="P7" s="245" t="s">
        <v>28</v>
      </c>
      <c r="Q7" s="245" t="s">
        <v>29</v>
      </c>
      <c r="R7" s="245" t="s">
        <v>30</v>
      </c>
      <c r="S7" s="245" t="s">
        <v>31</v>
      </c>
      <c r="T7" s="245"/>
      <c r="U7" s="245" t="s">
        <v>32</v>
      </c>
      <c r="V7" s="246"/>
      <c r="W7" s="246" t="s">
        <v>33</v>
      </c>
      <c r="X7" s="246" t="s">
        <v>34</v>
      </c>
      <c r="Y7" s="246" t="s">
        <v>35</v>
      </c>
      <c r="Z7" s="246"/>
      <c r="AA7" s="246"/>
      <c r="AB7" s="239"/>
      <c r="AO7" s="191"/>
      <c r="AP7" s="191"/>
      <c r="AQ7" s="191"/>
      <c r="AR7" s="191"/>
      <c r="AS7" s="404"/>
      <c r="AT7" s="404"/>
      <c r="AU7" s="191"/>
      <c r="AV7" s="191"/>
      <c r="AW7" s="191"/>
      <c r="AX7" s="191"/>
      <c r="AY7" s="191"/>
      <c r="AZ7" s="191"/>
      <c r="BA7" s="191"/>
      <c r="BB7" s="191"/>
      <c r="BD7" s="201"/>
      <c r="BE7" s="202"/>
      <c r="BF7" s="202"/>
      <c r="BG7" s="202"/>
      <c r="BH7" s="203"/>
      <c r="BI7" s="201"/>
      <c r="BJ7" s="202"/>
      <c r="BK7" s="202"/>
      <c r="BL7" s="202"/>
      <c r="BM7" s="203"/>
    </row>
    <row r="8" spans="1:79" s="1" customFormat="1" ht="53.25" customHeight="1" thickBot="1">
      <c r="A8" s="136" t="s">
        <v>36</v>
      </c>
      <c r="B8" s="136" t="s">
        <v>37</v>
      </c>
      <c r="C8" s="163" t="s">
        <v>38</v>
      </c>
      <c r="D8" s="136" t="s">
        <v>39</v>
      </c>
      <c r="E8" s="136" t="s">
        <v>40</v>
      </c>
      <c r="F8" s="136" t="s">
        <v>41</v>
      </c>
      <c r="G8" s="136" t="s">
        <v>110</v>
      </c>
      <c r="H8" s="136" t="s">
        <v>43</v>
      </c>
      <c r="I8" s="214" t="s">
        <v>111</v>
      </c>
      <c r="J8" s="214" t="s">
        <v>45</v>
      </c>
      <c r="K8" s="214" t="s">
        <v>46</v>
      </c>
      <c r="L8" s="163" t="s">
        <v>47</v>
      </c>
      <c r="M8" s="164" t="s">
        <v>48</v>
      </c>
      <c r="N8" s="164" t="s">
        <v>49</v>
      </c>
      <c r="O8" s="137" t="s">
        <v>50</v>
      </c>
      <c r="P8" s="136" t="s">
        <v>51</v>
      </c>
      <c r="Q8" s="136" t="s">
        <v>52</v>
      </c>
      <c r="R8" s="136" t="s">
        <v>53</v>
      </c>
      <c r="S8" s="136" t="s">
        <v>54</v>
      </c>
      <c r="T8" s="136" t="s">
        <v>55</v>
      </c>
      <c r="U8" s="136" t="s">
        <v>112</v>
      </c>
      <c r="V8" s="136" t="s">
        <v>56</v>
      </c>
      <c r="W8" s="136" t="s">
        <v>57</v>
      </c>
      <c r="X8" s="136" t="s">
        <v>58</v>
      </c>
      <c r="Y8" s="136" t="s">
        <v>59</v>
      </c>
      <c r="Z8" s="138" t="s">
        <v>60</v>
      </c>
      <c r="AA8" s="139" t="s">
        <v>61</v>
      </c>
      <c r="AB8" s="152"/>
      <c r="AD8" s="169" t="s">
        <v>62</v>
      </c>
      <c r="AE8" s="169" t="s">
        <v>63</v>
      </c>
      <c r="AF8" s="172"/>
      <c r="AG8" s="171" t="s">
        <v>64</v>
      </c>
      <c r="AI8" s="169" t="s">
        <v>65</v>
      </c>
      <c r="AJ8" s="169" t="s">
        <v>66</v>
      </c>
      <c r="AK8" s="169" t="s">
        <v>67</v>
      </c>
      <c r="AL8" s="169" t="s">
        <v>68</v>
      </c>
      <c r="AM8" s="169" t="s">
        <v>69</v>
      </c>
      <c r="AO8" s="192" t="s">
        <v>70</v>
      </c>
      <c r="AP8" s="192" t="s">
        <v>71</v>
      </c>
      <c r="AQ8" s="190"/>
      <c r="AR8" s="192" t="s">
        <v>72</v>
      </c>
      <c r="AS8" s="192" t="s">
        <v>73</v>
      </c>
      <c r="AT8" s="404"/>
      <c r="AU8" s="192" t="s">
        <v>74</v>
      </c>
      <c r="AV8" s="192" t="s">
        <v>75</v>
      </c>
      <c r="AW8" s="190"/>
      <c r="AX8" s="192" t="s">
        <v>74</v>
      </c>
      <c r="AY8" s="192" t="s">
        <v>75</v>
      </c>
      <c r="AZ8" s="190"/>
      <c r="BA8" s="192" t="s">
        <v>74</v>
      </c>
      <c r="BB8" s="192" t="s">
        <v>75</v>
      </c>
      <c r="BC8" s="304" t="s">
        <v>76</v>
      </c>
      <c r="BD8" s="62" t="s">
        <v>77</v>
      </c>
      <c r="BE8" s="63" t="s">
        <v>78</v>
      </c>
      <c r="BF8" s="63" t="s">
        <v>79</v>
      </c>
      <c r="BG8" s="63" t="s">
        <v>80</v>
      </c>
      <c r="BH8" s="64" t="s">
        <v>81</v>
      </c>
      <c r="BI8" s="204" t="s">
        <v>77</v>
      </c>
      <c r="BJ8" s="205" t="s">
        <v>82</v>
      </c>
      <c r="BK8" s="205" t="s">
        <v>81</v>
      </c>
      <c r="BL8" s="63"/>
      <c r="BM8" s="206" t="s">
        <v>83</v>
      </c>
      <c r="BO8" s="1" t="s">
        <v>77</v>
      </c>
      <c r="BP8" s="1" t="s">
        <v>79</v>
      </c>
      <c r="BQ8" s="1" t="s">
        <v>81</v>
      </c>
      <c r="BR8" s="1" t="s">
        <v>83</v>
      </c>
      <c r="BU8" s="152" t="s">
        <v>84</v>
      </c>
      <c r="BV8" s="152" t="s">
        <v>85</v>
      </c>
      <c r="BW8" s="152" t="s">
        <v>86</v>
      </c>
      <c r="BX8" s="152" t="s">
        <v>83</v>
      </c>
      <c r="BY8" s="302" t="s">
        <v>84</v>
      </c>
      <c r="BZ8" s="302" t="s">
        <v>85</v>
      </c>
      <c r="CA8" s="302" t="s">
        <v>86</v>
      </c>
    </row>
    <row r="9" spans="1:79" ht="33.75">
      <c r="A9" s="28" t="s">
        <v>364</v>
      </c>
      <c r="B9" s="232" t="s">
        <v>87</v>
      </c>
      <c r="C9" s="151"/>
      <c r="D9" s="151"/>
      <c r="E9" s="218" t="s">
        <v>88</v>
      </c>
      <c r="F9" s="218">
        <v>12</v>
      </c>
      <c r="G9" s="219"/>
      <c r="H9" s="220"/>
      <c r="I9" s="305">
        <f t="shared" ref="I9:I48" si="0">IF(AND(E9="C",F9&lt;=12),BC9,"")</f>
        <v>0</v>
      </c>
      <c r="J9" s="305" t="str">
        <f t="shared" ref="J9:J48" si="1">IF(AND(E9="A",F9&lt;=9),BC9,"")</f>
        <v/>
      </c>
      <c r="K9" s="305" t="str">
        <f t="shared" ref="K9:K48" si="2">IF(AND(E9="S",F9&lt;=3),BC9,"")</f>
        <v/>
      </c>
      <c r="L9" s="221"/>
      <c r="M9" s="222"/>
      <c r="N9" s="222"/>
      <c r="O9" s="19">
        <f t="shared" ref="O9:O48" si="3">BX9</f>
        <v>0</v>
      </c>
      <c r="P9" s="14">
        <f t="shared" ref="P9:P43" si="4">IF(D9="X",0,O9*$P$6)</f>
        <v>0</v>
      </c>
      <c r="Q9" s="15">
        <f>IF(O9=0,0,IF(D9="X",0,IF(G9=0,0,(($Q$6)*BC9))))</f>
        <v>0</v>
      </c>
      <c r="R9" s="15">
        <f>IF(O9=0,0,IF(D9="X",0,IF(G9=0,0,(($R$6)*BC9))))</f>
        <v>0</v>
      </c>
      <c r="S9" s="15">
        <f>IF(O9=0,0,IF(D9="X",0,IF(G9=0,0,(($S$6/12)*BB9))))</f>
        <v>0</v>
      </c>
      <c r="T9" s="15">
        <f t="shared" ref="T9:T48" si="5">((((G9/52)/37.5)*7.5)*L9)*H9</f>
        <v>0</v>
      </c>
      <c r="U9" s="142">
        <f>IF(O9=0,0,IF(D9="X",0,IF(G9&gt;=7000,(((7000*$U$6)/12)*BC9),(O9*$U$7)*H9)))</f>
        <v>0</v>
      </c>
      <c r="V9" s="15">
        <f t="shared" ref="V9:V48" si="6">O9+S9+T9+M9</f>
        <v>0</v>
      </c>
      <c r="W9" s="142">
        <f t="shared" ref="W9:W48" si="7">IF(D9="X",0,V9*0.062)</f>
        <v>0</v>
      </c>
      <c r="X9" s="142">
        <f>IF(D9="X",0,V9*0.0145)</f>
        <v>0</v>
      </c>
      <c r="Y9" s="15">
        <f>V9*0.0145</f>
        <v>0</v>
      </c>
      <c r="Z9" s="16">
        <f>M9+N9+P9+Q9+R9+S9+T9+U9+W9+X9+Y9</f>
        <v>0</v>
      </c>
      <c r="AA9" s="17">
        <f>SUM(O9+Z9)</f>
        <v>0</v>
      </c>
      <c r="AD9" s="159">
        <f t="shared" ref="AD9:AD48" si="8">IF(C9="x",O9,0)</f>
        <v>0</v>
      </c>
      <c r="AE9" s="159">
        <f t="shared" ref="AE9:AE48" si="9">IF(C9="",O9,0)</f>
        <v>0</v>
      </c>
      <c r="AG9" s="157">
        <f>IF($C$9="",$H$9,0)</f>
        <v>0</v>
      </c>
      <c r="AI9" s="159">
        <f t="shared" ref="AI9:AI48" si="10">IF(C9="x",Z9,0)</f>
        <v>0</v>
      </c>
      <c r="AJ9" s="159">
        <f t="shared" ref="AJ9:AJ48" si="11">IF(C9="",Z9,0)</f>
        <v>0</v>
      </c>
      <c r="AK9" s="231">
        <f>IF($E9="C",($F9/12)*$H9,0)</f>
        <v>0</v>
      </c>
      <c r="AL9" s="231">
        <f>IF($E9="A",($F9/9)*$H9,0)</f>
        <v>0</v>
      </c>
      <c r="AM9" s="231">
        <f>IF($E9="S",($F9/3)*$H9,0)</f>
        <v>0</v>
      </c>
      <c r="AN9" s="194">
        <f>(AK9+AL9+AM9)*100</f>
        <v>0</v>
      </c>
      <c r="AO9" s="405">
        <f>AN9</f>
        <v>0</v>
      </c>
      <c r="AP9" s="406">
        <f>AO9*0.03</f>
        <v>0</v>
      </c>
      <c r="AQ9" s="407"/>
      <c r="AR9" s="411">
        <f>AO9</f>
        <v>0</v>
      </c>
      <c r="AS9" s="408">
        <f>AR9*0.08</f>
        <v>0</v>
      </c>
      <c r="AT9" s="409"/>
      <c r="AU9" s="410">
        <f>AO9</f>
        <v>0</v>
      </c>
      <c r="AV9" s="406">
        <f>AO9*0.09</f>
        <v>0</v>
      </c>
      <c r="AW9" s="411"/>
      <c r="AX9" s="411">
        <f>AO9</f>
        <v>0</v>
      </c>
      <c r="AY9" s="412">
        <f>AX9*0.1</f>
        <v>0</v>
      </c>
      <c r="AZ9" s="413"/>
      <c r="BA9" s="411">
        <f>AO9</f>
        <v>0</v>
      </c>
      <c r="BB9" s="406">
        <f>BA9*0.12</f>
        <v>0</v>
      </c>
      <c r="BC9" s="303">
        <f>IF(E9="A",AV9,IF(E9="C",BB9,IF(E9="S",AP9," ")))</f>
        <v>0</v>
      </c>
      <c r="BD9" s="207">
        <f>(G9/9)*AP9</f>
        <v>0</v>
      </c>
      <c r="BE9" s="208">
        <f t="shared" ref="BE9:BE48" si="12">(G9/8)*AS9</f>
        <v>0</v>
      </c>
      <c r="BF9" s="208">
        <f t="shared" ref="BF9:BF48" si="13">(G9/9)*AV9</f>
        <v>0</v>
      </c>
      <c r="BG9" s="208">
        <f t="shared" ref="BG9:BG48" si="14">(G9/10)*AY9</f>
        <v>0</v>
      </c>
      <c r="BH9" s="209">
        <f t="shared" ref="BH9:BH48" si="15">(G9/12)*BB9</f>
        <v>0</v>
      </c>
      <c r="BI9" s="207" t="str">
        <f t="shared" ref="BI9:BI48" si="16">IF(E9="S",BD9," ")</f>
        <v xml:space="preserve"> </v>
      </c>
      <c r="BJ9" s="208" t="str">
        <f t="shared" ref="BJ9:BJ48" si="17">IF(E9="A",BF9," ")</f>
        <v xml:space="preserve"> </v>
      </c>
      <c r="BK9" s="208">
        <f t="shared" ref="BK9:BK48" si="18">IF(E9="C",BH9," ")</f>
        <v>0</v>
      </c>
      <c r="BL9" s="208"/>
      <c r="BM9" s="212">
        <f>SUM(BI9:BL9)</f>
        <v>0</v>
      </c>
      <c r="BO9" s="195" t="str">
        <f t="shared" ref="BO9:BO48" si="19">IF(E9="S",1,"")</f>
        <v/>
      </c>
      <c r="BP9" s="195" t="str">
        <f t="shared" ref="BP9:BP48" si="20">IF(E9="A",1,"")</f>
        <v/>
      </c>
      <c r="BQ9" s="195">
        <f t="shared" ref="BQ9:BQ48" si="21">IF(E9="C",1,"")</f>
        <v>1</v>
      </c>
      <c r="BR9" s="215">
        <f>SUM(BO9:BQ9)</f>
        <v>1</v>
      </c>
      <c r="BS9" s="195" t="str">
        <f>IF(BR9=0,"","OK")</f>
        <v>OK</v>
      </c>
      <c r="BU9" s="301">
        <f>IF(BY9=FALSE," ",BY9)</f>
        <v>0</v>
      </c>
      <c r="BV9" s="301" t="str">
        <f>IF(BZ9=FALSE," ",BZ9)</f>
        <v xml:space="preserve"> </v>
      </c>
      <c r="BW9" s="301" t="str">
        <f>IF(CA9=FALSE," ",CA9)</f>
        <v xml:space="preserve"> </v>
      </c>
      <c r="BX9" s="242">
        <f>SUM(BU9:BW9)</f>
        <v>0</v>
      </c>
      <c r="BY9" s="301">
        <f>IF(E9="C",IF(F9&lt;=12,BM9,"ERROR"))</f>
        <v>0</v>
      </c>
      <c r="BZ9" s="301" t="b">
        <f>IF(E9="A",IF(F9&lt;=9,BM9,"ERROR"))</f>
        <v>0</v>
      </c>
      <c r="CA9" s="301" t="b">
        <f>IF(E9="S",IF(F9&lt;=3,BM9,"ERROR"))</f>
        <v>0</v>
      </c>
    </row>
    <row r="10" spans="1:79">
      <c r="A10" s="36" t="s">
        <v>365</v>
      </c>
      <c r="B10" s="38"/>
      <c r="C10" s="149"/>
      <c r="D10" s="149"/>
      <c r="E10" s="223" t="s">
        <v>88</v>
      </c>
      <c r="F10" s="223">
        <v>12</v>
      </c>
      <c r="G10" s="224"/>
      <c r="H10" s="225"/>
      <c r="I10" s="306">
        <f t="shared" si="0"/>
        <v>0</v>
      </c>
      <c r="J10" s="306" t="str">
        <f t="shared" si="1"/>
        <v/>
      </c>
      <c r="K10" s="306" t="str">
        <f t="shared" si="2"/>
        <v/>
      </c>
      <c r="L10" s="226"/>
      <c r="M10" s="227"/>
      <c r="N10" s="227"/>
      <c r="O10" s="19">
        <f t="shared" si="3"/>
        <v>0</v>
      </c>
      <c r="P10" s="14">
        <f t="shared" si="4"/>
        <v>0</v>
      </c>
      <c r="Q10" s="15">
        <f t="shared" ref="Q10:Q48" si="22">IF(O10=0,0,IF(D10="X",0,IF(G10=0,0,(($Q$6)*BC10))))</f>
        <v>0</v>
      </c>
      <c r="R10" s="15">
        <f t="shared" ref="R10:R48" si="23">IF(O10=0,0,IF(D10="X",0,IF(G10=0,0,(($R$6)*BC10))))</f>
        <v>0</v>
      </c>
      <c r="S10" s="15">
        <f t="shared" ref="S10:S48" si="24">IF(O10=0,0,IF(D10="X",0,IF(G10=0,0,(($S$6/12)*BB10))))</f>
        <v>0</v>
      </c>
      <c r="T10" s="15">
        <f t="shared" si="5"/>
        <v>0</v>
      </c>
      <c r="U10" s="142">
        <f t="shared" ref="U10:U48" si="25">IF(O10=0,0,IF(D10="X",0,IF(G10&gt;=7000,(((7000*$U$6)/12)*BC10),(O10*$U$7)*H10)))</f>
        <v>0</v>
      </c>
      <c r="V10" s="15">
        <f t="shared" si="6"/>
        <v>0</v>
      </c>
      <c r="W10" s="142">
        <f t="shared" si="7"/>
        <v>0</v>
      </c>
      <c r="X10" s="142">
        <f t="shared" ref="X10:X48" si="26">IF(D10="X",0,V10*0.0145)</f>
        <v>0</v>
      </c>
      <c r="Y10" s="15">
        <f t="shared" ref="Y10:Y48" si="27">V10*0.0145</f>
        <v>0</v>
      </c>
      <c r="Z10" s="16">
        <f t="shared" ref="Z10:Z48" si="28">M10+N10+P10+Q10+R10+S10+T10+U10+W10+X10+Y10</f>
        <v>0</v>
      </c>
      <c r="AA10" s="17">
        <f t="shared" ref="AA10:AA48" si="29">SUM(O10+Z10)</f>
        <v>0</v>
      </c>
      <c r="AD10" s="159">
        <f t="shared" si="8"/>
        <v>0</v>
      </c>
      <c r="AE10" s="159">
        <f t="shared" si="9"/>
        <v>0</v>
      </c>
      <c r="AG10" s="157">
        <f t="shared" ref="AG10:AG48" si="30">IF(C10="",H10,0)</f>
        <v>0</v>
      </c>
      <c r="AI10" s="159">
        <f t="shared" si="10"/>
        <v>0</v>
      </c>
      <c r="AJ10" s="159">
        <f t="shared" si="11"/>
        <v>0</v>
      </c>
      <c r="AK10" s="231">
        <f t="shared" ref="AK10:AK48" si="31">IF($E10="C",($F10/12)*$H10,0)</f>
        <v>0</v>
      </c>
      <c r="AL10" s="231">
        <f t="shared" ref="AL10:AL48" si="32">IF($E10="A",($F10/9)*$H10,0)</f>
        <v>0</v>
      </c>
      <c r="AM10" s="231">
        <f t="shared" ref="AM10:AM48" si="33">IF($E10="S",($F10/3)*$H10,0)</f>
        <v>0</v>
      </c>
      <c r="AN10" s="194">
        <f t="shared" ref="AN10:AN48" si="34">(AK10+AL10+AM10)*100</f>
        <v>0</v>
      </c>
      <c r="AO10" s="405">
        <f t="shared" ref="AO10:AO48" si="35">AN10</f>
        <v>0</v>
      </c>
      <c r="AP10" s="406">
        <f t="shared" ref="AP10:AP48" si="36">AO10*0.03</f>
        <v>0</v>
      </c>
      <c r="AQ10" s="407"/>
      <c r="AR10" s="411">
        <f t="shared" ref="AR10:AR48" si="37">AO10</f>
        <v>0</v>
      </c>
      <c r="AS10" s="408">
        <f t="shared" ref="AS10:AS48" si="38">AR10*0.08</f>
        <v>0</v>
      </c>
      <c r="AT10" s="409"/>
      <c r="AU10" s="414">
        <f t="shared" ref="AU10:AU48" si="39">AO10</f>
        <v>0</v>
      </c>
      <c r="AV10" s="406">
        <f t="shared" ref="AV10:AV48" si="40">AO10*0.09</f>
        <v>0</v>
      </c>
      <c r="AW10" s="411"/>
      <c r="AX10" s="411">
        <f t="shared" ref="AX10:AX48" si="41">AO10</f>
        <v>0</v>
      </c>
      <c r="AY10" s="412">
        <f t="shared" ref="AY10:AY48" si="42">AX10*0.1</f>
        <v>0</v>
      </c>
      <c r="AZ10" s="413"/>
      <c r="BA10" s="411">
        <f t="shared" ref="BA10:BA48" si="43">AO10</f>
        <v>0</v>
      </c>
      <c r="BB10" s="406">
        <f t="shared" ref="BB10:BB48" si="44">BA10*0.12</f>
        <v>0</v>
      </c>
      <c r="BC10" s="303">
        <f t="shared" ref="BC10:BC48" si="45">IF(E10="A",AV10,IF(E10="C",BB10,IF(E10="S",AP10," ")))</f>
        <v>0</v>
      </c>
      <c r="BD10" s="210">
        <f>(G10/9)*AP10</f>
        <v>0</v>
      </c>
      <c r="BE10" s="200">
        <f t="shared" si="12"/>
        <v>0</v>
      </c>
      <c r="BF10" s="200">
        <f t="shared" si="13"/>
        <v>0</v>
      </c>
      <c r="BG10" s="200">
        <f t="shared" si="14"/>
        <v>0</v>
      </c>
      <c r="BH10" s="211">
        <f t="shared" si="15"/>
        <v>0</v>
      </c>
      <c r="BI10" s="210" t="str">
        <f t="shared" si="16"/>
        <v xml:space="preserve"> </v>
      </c>
      <c r="BJ10" s="200" t="str">
        <f t="shared" si="17"/>
        <v xml:space="preserve"> </v>
      </c>
      <c r="BK10" s="200">
        <f t="shared" si="18"/>
        <v>0</v>
      </c>
      <c r="BL10" s="200"/>
      <c r="BM10" s="213">
        <f t="shared" ref="BM10:BM48" si="46">SUM(BI10:BL10)</f>
        <v>0</v>
      </c>
      <c r="BO10" s="195" t="str">
        <f t="shared" si="19"/>
        <v/>
      </c>
      <c r="BP10" s="195" t="str">
        <f t="shared" si="20"/>
        <v/>
      </c>
      <c r="BQ10" s="195">
        <f t="shared" si="21"/>
        <v>1</v>
      </c>
      <c r="BR10" s="215">
        <f t="shared" ref="BR10:BR48" si="47">SUM(BO10:BQ10)</f>
        <v>1</v>
      </c>
      <c r="BS10" s="195" t="str">
        <f t="shared" ref="BS10:BS48" si="48">IF(BR10=0,"","OK")</f>
        <v>OK</v>
      </c>
      <c r="BU10" s="301">
        <f t="shared" ref="BU10:BW48" si="49">IF(BY10=FALSE," ",BY10)</f>
        <v>0</v>
      </c>
      <c r="BV10" s="301" t="str">
        <f t="shared" si="49"/>
        <v xml:space="preserve"> </v>
      </c>
      <c r="BW10" s="301" t="str">
        <f t="shared" si="49"/>
        <v xml:space="preserve"> </v>
      </c>
      <c r="BX10" s="242">
        <f t="shared" ref="BX10:BX48" si="50">SUM(BU10:BW10)</f>
        <v>0</v>
      </c>
      <c r="BY10" s="301">
        <f t="shared" ref="BY10:BY48" si="51">IF(E10="C",IF(F10&lt;=12,BM10,"ERROR"))</f>
        <v>0</v>
      </c>
      <c r="BZ10" s="301" t="b">
        <f t="shared" ref="BZ10:BZ48" si="52">IF(E10="A",IF(F10&lt;=9,BM10,"ERROR"))</f>
        <v>0</v>
      </c>
      <c r="CA10" s="301" t="b">
        <f t="shared" ref="CA10:CA48" si="53">IF(E10="S",IF(F10&lt;=3,BM10,"ERROR"))</f>
        <v>0</v>
      </c>
    </row>
    <row r="11" spans="1:79">
      <c r="A11" s="35" t="s">
        <v>366</v>
      </c>
      <c r="B11" s="39"/>
      <c r="C11" s="150"/>
      <c r="D11" s="150"/>
      <c r="E11" s="228" t="s">
        <v>88</v>
      </c>
      <c r="F11" s="228">
        <v>12</v>
      </c>
      <c r="G11" s="219"/>
      <c r="H11" s="220"/>
      <c r="I11" s="305">
        <f t="shared" si="0"/>
        <v>0</v>
      </c>
      <c r="J11" s="305" t="str">
        <f t="shared" si="1"/>
        <v/>
      </c>
      <c r="K11" s="305" t="str">
        <f t="shared" si="2"/>
        <v/>
      </c>
      <c r="L11" s="221"/>
      <c r="M11" s="222"/>
      <c r="N11" s="222"/>
      <c r="O11" s="19">
        <f t="shared" si="3"/>
        <v>0</v>
      </c>
      <c r="P11" s="14">
        <f t="shared" si="4"/>
        <v>0</v>
      </c>
      <c r="Q11" s="15">
        <f t="shared" si="22"/>
        <v>0</v>
      </c>
      <c r="R11" s="15">
        <f t="shared" si="23"/>
        <v>0</v>
      </c>
      <c r="S11" s="15">
        <f t="shared" si="24"/>
        <v>0</v>
      </c>
      <c r="T11" s="15">
        <f t="shared" si="5"/>
        <v>0</v>
      </c>
      <c r="U11" s="142">
        <f t="shared" si="25"/>
        <v>0</v>
      </c>
      <c r="V11" s="15">
        <f t="shared" si="6"/>
        <v>0</v>
      </c>
      <c r="W11" s="142">
        <f t="shared" si="7"/>
        <v>0</v>
      </c>
      <c r="X11" s="142">
        <f t="shared" si="26"/>
        <v>0</v>
      </c>
      <c r="Y11" s="15">
        <f t="shared" si="27"/>
        <v>0</v>
      </c>
      <c r="Z11" s="16">
        <f t="shared" si="28"/>
        <v>0</v>
      </c>
      <c r="AA11" s="17">
        <f t="shared" si="29"/>
        <v>0</v>
      </c>
      <c r="AD11" s="159">
        <f t="shared" si="8"/>
        <v>0</v>
      </c>
      <c r="AE11" s="159">
        <f t="shared" si="9"/>
        <v>0</v>
      </c>
      <c r="AG11" s="157">
        <f t="shared" si="30"/>
        <v>0</v>
      </c>
      <c r="AI11" s="159">
        <f t="shared" si="10"/>
        <v>0</v>
      </c>
      <c r="AJ11" s="159">
        <f t="shared" si="11"/>
        <v>0</v>
      </c>
      <c r="AK11" s="231">
        <f t="shared" si="31"/>
        <v>0</v>
      </c>
      <c r="AL11" s="231">
        <f t="shared" si="32"/>
        <v>0</v>
      </c>
      <c r="AM11" s="231">
        <f t="shared" si="33"/>
        <v>0</v>
      </c>
      <c r="AN11" s="194">
        <f t="shared" si="34"/>
        <v>0</v>
      </c>
      <c r="AO11" s="405">
        <f t="shared" si="35"/>
        <v>0</v>
      </c>
      <c r="AP11" s="406">
        <f t="shared" si="36"/>
        <v>0</v>
      </c>
      <c r="AQ11" s="407"/>
      <c r="AR11" s="411">
        <f t="shared" si="37"/>
        <v>0</v>
      </c>
      <c r="AS11" s="408">
        <f t="shared" si="38"/>
        <v>0</v>
      </c>
      <c r="AT11" s="409"/>
      <c r="AU11" s="414">
        <f t="shared" si="39"/>
        <v>0</v>
      </c>
      <c r="AV11" s="406">
        <f t="shared" si="40"/>
        <v>0</v>
      </c>
      <c r="AW11" s="411"/>
      <c r="AX11" s="411">
        <f t="shared" si="41"/>
        <v>0</v>
      </c>
      <c r="AY11" s="412">
        <f t="shared" si="42"/>
        <v>0</v>
      </c>
      <c r="AZ11" s="413"/>
      <c r="BA11" s="411">
        <f t="shared" si="43"/>
        <v>0</v>
      </c>
      <c r="BB11" s="406">
        <f t="shared" si="44"/>
        <v>0</v>
      </c>
      <c r="BC11" s="303">
        <f t="shared" si="45"/>
        <v>0</v>
      </c>
      <c r="BD11" s="210">
        <f t="shared" ref="BD11:BD48" si="54">(G11/9)*AP11</f>
        <v>0</v>
      </c>
      <c r="BE11" s="200">
        <f t="shared" si="12"/>
        <v>0</v>
      </c>
      <c r="BF11" s="200">
        <f t="shared" si="13"/>
        <v>0</v>
      </c>
      <c r="BG11" s="200">
        <f t="shared" si="14"/>
        <v>0</v>
      </c>
      <c r="BH11" s="211">
        <f t="shared" si="15"/>
        <v>0</v>
      </c>
      <c r="BI11" s="210" t="str">
        <f t="shared" si="16"/>
        <v xml:space="preserve"> </v>
      </c>
      <c r="BJ11" s="200" t="str">
        <f t="shared" si="17"/>
        <v xml:space="preserve"> </v>
      </c>
      <c r="BK11" s="200">
        <f t="shared" si="18"/>
        <v>0</v>
      </c>
      <c r="BL11" s="200"/>
      <c r="BM11" s="213">
        <f t="shared" si="46"/>
        <v>0</v>
      </c>
      <c r="BO11" s="195" t="str">
        <f t="shared" si="19"/>
        <v/>
      </c>
      <c r="BP11" s="195" t="str">
        <f t="shared" si="20"/>
        <v/>
      </c>
      <c r="BQ11" s="195">
        <f t="shared" si="21"/>
        <v>1</v>
      </c>
      <c r="BR11" s="215">
        <f t="shared" si="47"/>
        <v>1</v>
      </c>
      <c r="BS11" s="195" t="str">
        <f t="shared" si="48"/>
        <v>OK</v>
      </c>
      <c r="BU11" s="301">
        <f t="shared" si="49"/>
        <v>0</v>
      </c>
      <c r="BV11" s="301" t="str">
        <f t="shared" si="49"/>
        <v xml:space="preserve"> </v>
      </c>
      <c r="BW11" s="301" t="str">
        <f t="shared" si="49"/>
        <v xml:space="preserve"> </v>
      </c>
      <c r="BX11" s="242">
        <f t="shared" si="50"/>
        <v>0</v>
      </c>
      <c r="BY11" s="301">
        <f t="shared" si="51"/>
        <v>0</v>
      </c>
      <c r="BZ11" s="301" t="b">
        <f t="shared" si="52"/>
        <v>0</v>
      </c>
      <c r="CA11" s="301" t="b">
        <f t="shared" si="53"/>
        <v>0</v>
      </c>
    </row>
    <row r="12" spans="1:79">
      <c r="A12" s="36" t="s">
        <v>367</v>
      </c>
      <c r="B12" s="38"/>
      <c r="C12" s="149"/>
      <c r="D12" s="149"/>
      <c r="E12" s="223" t="s">
        <v>88</v>
      </c>
      <c r="F12" s="223">
        <v>12</v>
      </c>
      <c r="G12" s="224"/>
      <c r="H12" s="225"/>
      <c r="I12" s="306">
        <f t="shared" si="0"/>
        <v>0</v>
      </c>
      <c r="J12" s="306" t="str">
        <f t="shared" si="1"/>
        <v/>
      </c>
      <c r="K12" s="306" t="str">
        <f t="shared" si="2"/>
        <v/>
      </c>
      <c r="L12" s="226"/>
      <c r="M12" s="227"/>
      <c r="N12" s="227"/>
      <c r="O12" s="19">
        <f t="shared" si="3"/>
        <v>0</v>
      </c>
      <c r="P12" s="14">
        <f t="shared" si="4"/>
        <v>0</v>
      </c>
      <c r="Q12" s="15">
        <f t="shared" si="22"/>
        <v>0</v>
      </c>
      <c r="R12" s="15">
        <f t="shared" si="23"/>
        <v>0</v>
      </c>
      <c r="S12" s="15">
        <f t="shared" si="24"/>
        <v>0</v>
      </c>
      <c r="T12" s="15">
        <f t="shared" si="5"/>
        <v>0</v>
      </c>
      <c r="U12" s="142">
        <f t="shared" si="25"/>
        <v>0</v>
      </c>
      <c r="V12" s="15">
        <f t="shared" si="6"/>
        <v>0</v>
      </c>
      <c r="W12" s="142">
        <f t="shared" si="7"/>
        <v>0</v>
      </c>
      <c r="X12" s="142">
        <f t="shared" si="26"/>
        <v>0</v>
      </c>
      <c r="Y12" s="15">
        <f t="shared" si="27"/>
        <v>0</v>
      </c>
      <c r="Z12" s="16">
        <f t="shared" si="28"/>
        <v>0</v>
      </c>
      <c r="AA12" s="17">
        <f t="shared" si="29"/>
        <v>0</v>
      </c>
      <c r="AD12" s="159">
        <f t="shared" si="8"/>
        <v>0</v>
      </c>
      <c r="AE12" s="159">
        <f t="shared" si="9"/>
        <v>0</v>
      </c>
      <c r="AG12" s="157">
        <f t="shared" si="30"/>
        <v>0</v>
      </c>
      <c r="AI12" s="159">
        <f t="shared" si="10"/>
        <v>0</v>
      </c>
      <c r="AJ12" s="159">
        <f t="shared" si="11"/>
        <v>0</v>
      </c>
      <c r="AK12" s="231">
        <f t="shared" si="31"/>
        <v>0</v>
      </c>
      <c r="AL12" s="231">
        <f t="shared" si="32"/>
        <v>0</v>
      </c>
      <c r="AM12" s="231">
        <f t="shared" si="33"/>
        <v>0</v>
      </c>
      <c r="AN12" s="194">
        <f t="shared" si="34"/>
        <v>0</v>
      </c>
      <c r="AO12" s="405">
        <f t="shared" si="35"/>
        <v>0</v>
      </c>
      <c r="AP12" s="406">
        <f t="shared" si="36"/>
        <v>0</v>
      </c>
      <c r="AQ12" s="407"/>
      <c r="AR12" s="411">
        <f t="shared" si="37"/>
        <v>0</v>
      </c>
      <c r="AS12" s="408">
        <f t="shared" si="38"/>
        <v>0</v>
      </c>
      <c r="AT12" s="409"/>
      <c r="AU12" s="414">
        <f t="shared" si="39"/>
        <v>0</v>
      </c>
      <c r="AV12" s="406">
        <f t="shared" si="40"/>
        <v>0</v>
      </c>
      <c r="AW12" s="411"/>
      <c r="AX12" s="411">
        <f t="shared" si="41"/>
        <v>0</v>
      </c>
      <c r="AY12" s="412">
        <f t="shared" si="42"/>
        <v>0</v>
      </c>
      <c r="AZ12" s="413"/>
      <c r="BA12" s="411">
        <f t="shared" si="43"/>
        <v>0</v>
      </c>
      <c r="BB12" s="406">
        <f t="shared" si="44"/>
        <v>0</v>
      </c>
      <c r="BC12" s="303">
        <f t="shared" si="45"/>
        <v>0</v>
      </c>
      <c r="BD12" s="210">
        <f t="shared" si="54"/>
        <v>0</v>
      </c>
      <c r="BE12" s="200">
        <f t="shared" si="12"/>
        <v>0</v>
      </c>
      <c r="BF12" s="200">
        <f t="shared" si="13"/>
        <v>0</v>
      </c>
      <c r="BG12" s="200">
        <f t="shared" si="14"/>
        <v>0</v>
      </c>
      <c r="BH12" s="211">
        <f t="shared" si="15"/>
        <v>0</v>
      </c>
      <c r="BI12" s="210" t="str">
        <f t="shared" si="16"/>
        <v xml:space="preserve"> </v>
      </c>
      <c r="BJ12" s="200" t="str">
        <f t="shared" si="17"/>
        <v xml:space="preserve"> </v>
      </c>
      <c r="BK12" s="200">
        <f t="shared" si="18"/>
        <v>0</v>
      </c>
      <c r="BL12" s="200"/>
      <c r="BM12" s="213">
        <f t="shared" si="46"/>
        <v>0</v>
      </c>
      <c r="BO12" s="195" t="str">
        <f t="shared" si="19"/>
        <v/>
      </c>
      <c r="BP12" s="195" t="str">
        <f t="shared" si="20"/>
        <v/>
      </c>
      <c r="BQ12" s="195">
        <f t="shared" si="21"/>
        <v>1</v>
      </c>
      <c r="BR12" s="215">
        <f t="shared" si="47"/>
        <v>1</v>
      </c>
      <c r="BS12" s="195" t="str">
        <f t="shared" si="48"/>
        <v>OK</v>
      </c>
      <c r="BU12" s="301">
        <f t="shared" si="49"/>
        <v>0</v>
      </c>
      <c r="BV12" s="301" t="str">
        <f t="shared" si="49"/>
        <v xml:space="preserve"> </v>
      </c>
      <c r="BW12" s="301" t="str">
        <f t="shared" si="49"/>
        <v xml:space="preserve"> </v>
      </c>
      <c r="BX12" s="242">
        <f t="shared" si="50"/>
        <v>0</v>
      </c>
      <c r="BY12" s="301">
        <f t="shared" si="51"/>
        <v>0</v>
      </c>
      <c r="BZ12" s="301" t="b">
        <f t="shared" si="52"/>
        <v>0</v>
      </c>
      <c r="CA12" s="301" t="b">
        <f t="shared" si="53"/>
        <v>0</v>
      </c>
    </row>
    <row r="13" spans="1:79">
      <c r="A13" s="35" t="s">
        <v>368</v>
      </c>
      <c r="B13" s="39"/>
      <c r="C13" s="150"/>
      <c r="D13" s="150"/>
      <c r="E13" s="228" t="s">
        <v>88</v>
      </c>
      <c r="F13" s="228">
        <v>12</v>
      </c>
      <c r="G13" s="219"/>
      <c r="H13" s="220"/>
      <c r="I13" s="305">
        <f t="shared" si="0"/>
        <v>0</v>
      </c>
      <c r="J13" s="305" t="str">
        <f t="shared" si="1"/>
        <v/>
      </c>
      <c r="K13" s="305" t="str">
        <f t="shared" si="2"/>
        <v/>
      </c>
      <c r="L13" s="221"/>
      <c r="M13" s="222"/>
      <c r="N13" s="222"/>
      <c r="O13" s="19">
        <f t="shared" si="3"/>
        <v>0</v>
      </c>
      <c r="P13" s="14">
        <f t="shared" si="4"/>
        <v>0</v>
      </c>
      <c r="Q13" s="15">
        <f t="shared" si="22"/>
        <v>0</v>
      </c>
      <c r="R13" s="15">
        <f t="shared" si="23"/>
        <v>0</v>
      </c>
      <c r="S13" s="15">
        <f t="shared" si="24"/>
        <v>0</v>
      </c>
      <c r="T13" s="15">
        <f t="shared" si="5"/>
        <v>0</v>
      </c>
      <c r="U13" s="142">
        <f t="shared" si="25"/>
        <v>0</v>
      </c>
      <c r="V13" s="15">
        <f t="shared" si="6"/>
        <v>0</v>
      </c>
      <c r="W13" s="142">
        <f t="shared" si="7"/>
        <v>0</v>
      </c>
      <c r="X13" s="142">
        <f t="shared" si="26"/>
        <v>0</v>
      </c>
      <c r="Y13" s="15">
        <f t="shared" si="27"/>
        <v>0</v>
      </c>
      <c r="Z13" s="16">
        <f t="shared" si="28"/>
        <v>0</v>
      </c>
      <c r="AA13" s="17">
        <f t="shared" si="29"/>
        <v>0</v>
      </c>
      <c r="AD13" s="159">
        <f t="shared" si="8"/>
        <v>0</v>
      </c>
      <c r="AE13" s="159">
        <f t="shared" si="9"/>
        <v>0</v>
      </c>
      <c r="AG13" s="157">
        <f t="shared" si="30"/>
        <v>0</v>
      </c>
      <c r="AI13" s="159">
        <f t="shared" si="10"/>
        <v>0</v>
      </c>
      <c r="AJ13" s="159">
        <f t="shared" si="11"/>
        <v>0</v>
      </c>
      <c r="AK13" s="231">
        <f t="shared" si="31"/>
        <v>0</v>
      </c>
      <c r="AL13" s="231">
        <f t="shared" si="32"/>
        <v>0</v>
      </c>
      <c r="AM13" s="231">
        <f t="shared" si="33"/>
        <v>0</v>
      </c>
      <c r="AN13" s="194">
        <f t="shared" si="34"/>
        <v>0</v>
      </c>
      <c r="AO13" s="405">
        <f t="shared" si="35"/>
        <v>0</v>
      </c>
      <c r="AP13" s="406">
        <f t="shared" si="36"/>
        <v>0</v>
      </c>
      <c r="AQ13" s="407"/>
      <c r="AR13" s="411">
        <f t="shared" si="37"/>
        <v>0</v>
      </c>
      <c r="AS13" s="408">
        <f t="shared" si="38"/>
        <v>0</v>
      </c>
      <c r="AT13" s="409"/>
      <c r="AU13" s="414">
        <f t="shared" si="39"/>
        <v>0</v>
      </c>
      <c r="AV13" s="406">
        <f t="shared" si="40"/>
        <v>0</v>
      </c>
      <c r="AW13" s="411"/>
      <c r="AX13" s="411">
        <f t="shared" si="41"/>
        <v>0</v>
      </c>
      <c r="AY13" s="412">
        <f t="shared" si="42"/>
        <v>0</v>
      </c>
      <c r="AZ13" s="413"/>
      <c r="BA13" s="411">
        <f t="shared" si="43"/>
        <v>0</v>
      </c>
      <c r="BB13" s="406">
        <f t="shared" si="44"/>
        <v>0</v>
      </c>
      <c r="BC13" s="303">
        <f t="shared" si="45"/>
        <v>0</v>
      </c>
      <c r="BD13" s="210">
        <f t="shared" si="54"/>
        <v>0</v>
      </c>
      <c r="BE13" s="200">
        <f t="shared" si="12"/>
        <v>0</v>
      </c>
      <c r="BF13" s="200">
        <f t="shared" si="13"/>
        <v>0</v>
      </c>
      <c r="BG13" s="200">
        <f t="shared" si="14"/>
        <v>0</v>
      </c>
      <c r="BH13" s="211">
        <f t="shared" si="15"/>
        <v>0</v>
      </c>
      <c r="BI13" s="210" t="str">
        <f t="shared" si="16"/>
        <v xml:space="preserve"> </v>
      </c>
      <c r="BJ13" s="200" t="str">
        <f t="shared" si="17"/>
        <v xml:space="preserve"> </v>
      </c>
      <c r="BK13" s="200">
        <f t="shared" si="18"/>
        <v>0</v>
      </c>
      <c r="BL13" s="200"/>
      <c r="BM13" s="213">
        <f t="shared" si="46"/>
        <v>0</v>
      </c>
      <c r="BO13" s="195" t="str">
        <f t="shared" si="19"/>
        <v/>
      </c>
      <c r="BP13" s="195" t="str">
        <f t="shared" si="20"/>
        <v/>
      </c>
      <c r="BQ13" s="195">
        <f t="shared" si="21"/>
        <v>1</v>
      </c>
      <c r="BR13" s="215">
        <f t="shared" si="47"/>
        <v>1</v>
      </c>
      <c r="BS13" s="195" t="str">
        <f t="shared" si="48"/>
        <v>OK</v>
      </c>
      <c r="BU13" s="301">
        <f t="shared" si="49"/>
        <v>0</v>
      </c>
      <c r="BV13" s="301" t="str">
        <f t="shared" si="49"/>
        <v xml:space="preserve"> </v>
      </c>
      <c r="BW13" s="301" t="str">
        <f t="shared" si="49"/>
        <v xml:space="preserve"> </v>
      </c>
      <c r="BX13" s="242">
        <f t="shared" si="50"/>
        <v>0</v>
      </c>
      <c r="BY13" s="301">
        <f t="shared" si="51"/>
        <v>0</v>
      </c>
      <c r="BZ13" s="301" t="b">
        <f t="shared" si="52"/>
        <v>0</v>
      </c>
      <c r="CA13" s="301" t="b">
        <f t="shared" si="53"/>
        <v>0</v>
      </c>
    </row>
    <row r="14" spans="1:79">
      <c r="A14" s="36" t="s">
        <v>369</v>
      </c>
      <c r="B14" s="38"/>
      <c r="C14" s="149"/>
      <c r="D14" s="149"/>
      <c r="E14" s="223" t="s">
        <v>88</v>
      </c>
      <c r="F14" s="223">
        <v>12</v>
      </c>
      <c r="G14" s="224"/>
      <c r="H14" s="225"/>
      <c r="I14" s="306">
        <f t="shared" si="0"/>
        <v>0</v>
      </c>
      <c r="J14" s="306" t="str">
        <f t="shared" si="1"/>
        <v/>
      </c>
      <c r="K14" s="306" t="str">
        <f t="shared" si="2"/>
        <v/>
      </c>
      <c r="L14" s="226"/>
      <c r="M14" s="227"/>
      <c r="N14" s="227"/>
      <c r="O14" s="19">
        <f t="shared" si="3"/>
        <v>0</v>
      </c>
      <c r="P14" s="14">
        <f t="shared" si="4"/>
        <v>0</v>
      </c>
      <c r="Q14" s="15">
        <f t="shared" si="22"/>
        <v>0</v>
      </c>
      <c r="R14" s="15">
        <f t="shared" si="23"/>
        <v>0</v>
      </c>
      <c r="S14" s="15">
        <f t="shared" si="24"/>
        <v>0</v>
      </c>
      <c r="T14" s="15">
        <f t="shared" si="5"/>
        <v>0</v>
      </c>
      <c r="U14" s="142">
        <f t="shared" si="25"/>
        <v>0</v>
      </c>
      <c r="V14" s="15">
        <f t="shared" si="6"/>
        <v>0</v>
      </c>
      <c r="W14" s="142">
        <f t="shared" si="7"/>
        <v>0</v>
      </c>
      <c r="X14" s="142">
        <f t="shared" si="26"/>
        <v>0</v>
      </c>
      <c r="Y14" s="15">
        <f t="shared" si="27"/>
        <v>0</v>
      </c>
      <c r="Z14" s="16">
        <f t="shared" si="28"/>
        <v>0</v>
      </c>
      <c r="AA14" s="17">
        <f t="shared" si="29"/>
        <v>0</v>
      </c>
      <c r="AD14" s="159">
        <f t="shared" si="8"/>
        <v>0</v>
      </c>
      <c r="AE14" s="159">
        <f t="shared" si="9"/>
        <v>0</v>
      </c>
      <c r="AG14" s="157">
        <f t="shared" si="30"/>
        <v>0</v>
      </c>
      <c r="AI14" s="159">
        <f t="shared" si="10"/>
        <v>0</v>
      </c>
      <c r="AJ14" s="159">
        <f t="shared" si="11"/>
        <v>0</v>
      </c>
      <c r="AK14" s="231">
        <f t="shared" si="31"/>
        <v>0</v>
      </c>
      <c r="AL14" s="231">
        <f t="shared" si="32"/>
        <v>0</v>
      </c>
      <c r="AM14" s="231">
        <f t="shared" si="33"/>
        <v>0</v>
      </c>
      <c r="AN14" s="194">
        <f t="shared" si="34"/>
        <v>0</v>
      </c>
      <c r="AO14" s="405">
        <f t="shared" si="35"/>
        <v>0</v>
      </c>
      <c r="AP14" s="406">
        <f t="shared" si="36"/>
        <v>0</v>
      </c>
      <c r="AQ14" s="407"/>
      <c r="AR14" s="411">
        <f t="shared" si="37"/>
        <v>0</v>
      </c>
      <c r="AS14" s="408">
        <f t="shared" si="38"/>
        <v>0</v>
      </c>
      <c r="AT14" s="409"/>
      <c r="AU14" s="414">
        <f t="shared" si="39"/>
        <v>0</v>
      </c>
      <c r="AV14" s="406">
        <f t="shared" si="40"/>
        <v>0</v>
      </c>
      <c r="AW14" s="411"/>
      <c r="AX14" s="411">
        <f t="shared" si="41"/>
        <v>0</v>
      </c>
      <c r="AY14" s="412">
        <f t="shared" si="42"/>
        <v>0</v>
      </c>
      <c r="AZ14" s="413"/>
      <c r="BA14" s="411">
        <f t="shared" si="43"/>
        <v>0</v>
      </c>
      <c r="BB14" s="406">
        <f t="shared" si="44"/>
        <v>0</v>
      </c>
      <c r="BC14" s="303">
        <f t="shared" si="45"/>
        <v>0</v>
      </c>
      <c r="BD14" s="210">
        <f t="shared" si="54"/>
        <v>0</v>
      </c>
      <c r="BE14" s="200">
        <f t="shared" si="12"/>
        <v>0</v>
      </c>
      <c r="BF14" s="200">
        <f t="shared" si="13"/>
        <v>0</v>
      </c>
      <c r="BG14" s="200">
        <f t="shared" si="14"/>
        <v>0</v>
      </c>
      <c r="BH14" s="211">
        <f t="shared" si="15"/>
        <v>0</v>
      </c>
      <c r="BI14" s="210" t="str">
        <f t="shared" si="16"/>
        <v xml:space="preserve"> </v>
      </c>
      <c r="BJ14" s="200" t="str">
        <f t="shared" si="17"/>
        <v xml:space="preserve"> </v>
      </c>
      <c r="BK14" s="200">
        <f t="shared" si="18"/>
        <v>0</v>
      </c>
      <c r="BL14" s="200"/>
      <c r="BM14" s="213">
        <f t="shared" si="46"/>
        <v>0</v>
      </c>
      <c r="BO14" s="195" t="str">
        <f t="shared" si="19"/>
        <v/>
      </c>
      <c r="BP14" s="195" t="str">
        <f t="shared" si="20"/>
        <v/>
      </c>
      <c r="BQ14" s="195">
        <f t="shared" si="21"/>
        <v>1</v>
      </c>
      <c r="BR14" s="215">
        <f t="shared" si="47"/>
        <v>1</v>
      </c>
      <c r="BS14" s="195" t="str">
        <f t="shared" si="48"/>
        <v>OK</v>
      </c>
      <c r="BU14" s="301">
        <f t="shared" si="49"/>
        <v>0</v>
      </c>
      <c r="BV14" s="301" t="str">
        <f t="shared" si="49"/>
        <v xml:space="preserve"> </v>
      </c>
      <c r="BW14" s="301" t="str">
        <f t="shared" si="49"/>
        <v xml:space="preserve"> </v>
      </c>
      <c r="BX14" s="242">
        <f t="shared" si="50"/>
        <v>0</v>
      </c>
      <c r="BY14" s="301">
        <f t="shared" si="51"/>
        <v>0</v>
      </c>
      <c r="BZ14" s="301" t="b">
        <f t="shared" si="52"/>
        <v>0</v>
      </c>
      <c r="CA14" s="301" t="b">
        <f t="shared" si="53"/>
        <v>0</v>
      </c>
    </row>
    <row r="15" spans="1:79">
      <c r="A15" s="35" t="s">
        <v>370</v>
      </c>
      <c r="B15" s="39"/>
      <c r="C15" s="150"/>
      <c r="D15" s="150"/>
      <c r="E15" s="228" t="s">
        <v>88</v>
      </c>
      <c r="F15" s="228">
        <v>12</v>
      </c>
      <c r="G15" s="219"/>
      <c r="H15" s="220"/>
      <c r="I15" s="305">
        <f t="shared" si="0"/>
        <v>0</v>
      </c>
      <c r="J15" s="305" t="str">
        <f t="shared" si="1"/>
        <v/>
      </c>
      <c r="K15" s="305" t="str">
        <f t="shared" si="2"/>
        <v/>
      </c>
      <c r="L15" s="221"/>
      <c r="M15" s="222"/>
      <c r="N15" s="222"/>
      <c r="O15" s="19">
        <f t="shared" si="3"/>
        <v>0</v>
      </c>
      <c r="P15" s="14">
        <f t="shared" si="4"/>
        <v>0</v>
      </c>
      <c r="Q15" s="15">
        <f t="shared" si="22"/>
        <v>0</v>
      </c>
      <c r="R15" s="15">
        <f t="shared" si="23"/>
        <v>0</v>
      </c>
      <c r="S15" s="15">
        <f t="shared" si="24"/>
        <v>0</v>
      </c>
      <c r="T15" s="15">
        <f t="shared" si="5"/>
        <v>0</v>
      </c>
      <c r="U15" s="142">
        <f t="shared" si="25"/>
        <v>0</v>
      </c>
      <c r="V15" s="15">
        <f t="shared" si="6"/>
        <v>0</v>
      </c>
      <c r="W15" s="142">
        <f t="shared" si="7"/>
        <v>0</v>
      </c>
      <c r="X15" s="142">
        <f t="shared" si="26"/>
        <v>0</v>
      </c>
      <c r="Y15" s="15">
        <f t="shared" si="27"/>
        <v>0</v>
      </c>
      <c r="Z15" s="16">
        <f t="shared" si="28"/>
        <v>0</v>
      </c>
      <c r="AA15" s="17">
        <f t="shared" si="29"/>
        <v>0</v>
      </c>
      <c r="AD15" s="159">
        <f t="shared" si="8"/>
        <v>0</v>
      </c>
      <c r="AE15" s="159">
        <f t="shared" si="9"/>
        <v>0</v>
      </c>
      <c r="AG15" s="157">
        <f t="shared" si="30"/>
        <v>0</v>
      </c>
      <c r="AI15" s="159">
        <f t="shared" si="10"/>
        <v>0</v>
      </c>
      <c r="AJ15" s="159">
        <f t="shared" si="11"/>
        <v>0</v>
      </c>
      <c r="AK15" s="231">
        <f t="shared" si="31"/>
        <v>0</v>
      </c>
      <c r="AL15" s="231">
        <f t="shared" si="32"/>
        <v>0</v>
      </c>
      <c r="AM15" s="231">
        <f t="shared" si="33"/>
        <v>0</v>
      </c>
      <c r="AN15" s="194">
        <f t="shared" si="34"/>
        <v>0</v>
      </c>
      <c r="AO15" s="405">
        <f t="shared" si="35"/>
        <v>0</v>
      </c>
      <c r="AP15" s="406">
        <f t="shared" si="36"/>
        <v>0</v>
      </c>
      <c r="AQ15" s="407"/>
      <c r="AR15" s="411">
        <f t="shared" si="37"/>
        <v>0</v>
      </c>
      <c r="AS15" s="408">
        <f t="shared" si="38"/>
        <v>0</v>
      </c>
      <c r="AT15" s="409"/>
      <c r="AU15" s="414">
        <f t="shared" si="39"/>
        <v>0</v>
      </c>
      <c r="AV15" s="406">
        <f t="shared" si="40"/>
        <v>0</v>
      </c>
      <c r="AW15" s="411"/>
      <c r="AX15" s="411">
        <f t="shared" si="41"/>
        <v>0</v>
      </c>
      <c r="AY15" s="412">
        <f t="shared" si="42"/>
        <v>0</v>
      </c>
      <c r="AZ15" s="413"/>
      <c r="BA15" s="411">
        <f t="shared" si="43"/>
        <v>0</v>
      </c>
      <c r="BB15" s="406">
        <f t="shared" si="44"/>
        <v>0</v>
      </c>
      <c r="BC15" s="303">
        <f t="shared" si="45"/>
        <v>0</v>
      </c>
      <c r="BD15" s="210">
        <f t="shared" si="54"/>
        <v>0</v>
      </c>
      <c r="BE15" s="200">
        <f t="shared" si="12"/>
        <v>0</v>
      </c>
      <c r="BF15" s="200">
        <f t="shared" si="13"/>
        <v>0</v>
      </c>
      <c r="BG15" s="200">
        <f t="shared" si="14"/>
        <v>0</v>
      </c>
      <c r="BH15" s="211">
        <f t="shared" si="15"/>
        <v>0</v>
      </c>
      <c r="BI15" s="210" t="str">
        <f t="shared" si="16"/>
        <v xml:space="preserve"> </v>
      </c>
      <c r="BJ15" s="200" t="str">
        <f t="shared" si="17"/>
        <v xml:space="preserve"> </v>
      </c>
      <c r="BK15" s="200">
        <f t="shared" si="18"/>
        <v>0</v>
      </c>
      <c r="BL15" s="200"/>
      <c r="BM15" s="213">
        <f t="shared" si="46"/>
        <v>0</v>
      </c>
      <c r="BO15" s="195" t="str">
        <f t="shared" si="19"/>
        <v/>
      </c>
      <c r="BP15" s="195" t="str">
        <f t="shared" si="20"/>
        <v/>
      </c>
      <c r="BQ15" s="195">
        <f t="shared" si="21"/>
        <v>1</v>
      </c>
      <c r="BR15" s="215">
        <f t="shared" si="47"/>
        <v>1</v>
      </c>
      <c r="BS15" s="195" t="str">
        <f t="shared" si="48"/>
        <v>OK</v>
      </c>
      <c r="BU15" s="301">
        <f t="shared" si="49"/>
        <v>0</v>
      </c>
      <c r="BV15" s="301" t="str">
        <f t="shared" si="49"/>
        <v xml:space="preserve"> </v>
      </c>
      <c r="BW15" s="301" t="str">
        <f t="shared" si="49"/>
        <v xml:space="preserve"> </v>
      </c>
      <c r="BX15" s="242">
        <f t="shared" si="50"/>
        <v>0</v>
      </c>
      <c r="BY15" s="301">
        <f t="shared" si="51"/>
        <v>0</v>
      </c>
      <c r="BZ15" s="301" t="b">
        <f t="shared" si="52"/>
        <v>0</v>
      </c>
      <c r="CA15" s="301" t="b">
        <f t="shared" si="53"/>
        <v>0</v>
      </c>
    </row>
    <row r="16" spans="1:79">
      <c r="A16" s="36" t="s">
        <v>371</v>
      </c>
      <c r="B16" s="38"/>
      <c r="C16" s="149"/>
      <c r="D16" s="149"/>
      <c r="E16" s="223" t="s">
        <v>88</v>
      </c>
      <c r="F16" s="223">
        <v>12</v>
      </c>
      <c r="G16" s="224"/>
      <c r="H16" s="225"/>
      <c r="I16" s="306">
        <f t="shared" si="0"/>
        <v>0</v>
      </c>
      <c r="J16" s="306" t="str">
        <f t="shared" si="1"/>
        <v/>
      </c>
      <c r="K16" s="306" t="str">
        <f t="shared" si="2"/>
        <v/>
      </c>
      <c r="L16" s="226"/>
      <c r="M16" s="227"/>
      <c r="N16" s="227"/>
      <c r="O16" s="19">
        <f t="shared" si="3"/>
        <v>0</v>
      </c>
      <c r="P16" s="14">
        <f t="shared" si="4"/>
        <v>0</v>
      </c>
      <c r="Q16" s="15">
        <f t="shared" si="22"/>
        <v>0</v>
      </c>
      <c r="R16" s="15">
        <f t="shared" si="23"/>
        <v>0</v>
      </c>
      <c r="S16" s="15">
        <f t="shared" si="24"/>
        <v>0</v>
      </c>
      <c r="T16" s="15">
        <f t="shared" si="5"/>
        <v>0</v>
      </c>
      <c r="U16" s="142">
        <f t="shared" si="25"/>
        <v>0</v>
      </c>
      <c r="V16" s="15">
        <f t="shared" si="6"/>
        <v>0</v>
      </c>
      <c r="W16" s="142">
        <f t="shared" si="7"/>
        <v>0</v>
      </c>
      <c r="X16" s="142">
        <f t="shared" si="26"/>
        <v>0</v>
      </c>
      <c r="Y16" s="15">
        <f t="shared" si="27"/>
        <v>0</v>
      </c>
      <c r="Z16" s="16">
        <f t="shared" si="28"/>
        <v>0</v>
      </c>
      <c r="AA16" s="17">
        <f t="shared" si="29"/>
        <v>0</v>
      </c>
      <c r="AD16" s="159">
        <f t="shared" si="8"/>
        <v>0</v>
      </c>
      <c r="AE16" s="159">
        <f t="shared" si="9"/>
        <v>0</v>
      </c>
      <c r="AG16" s="157">
        <f t="shared" si="30"/>
        <v>0</v>
      </c>
      <c r="AI16" s="159">
        <f t="shared" si="10"/>
        <v>0</v>
      </c>
      <c r="AJ16" s="159">
        <f t="shared" si="11"/>
        <v>0</v>
      </c>
      <c r="AK16" s="231">
        <f t="shared" si="31"/>
        <v>0</v>
      </c>
      <c r="AL16" s="231">
        <f t="shared" si="32"/>
        <v>0</v>
      </c>
      <c r="AM16" s="231">
        <f t="shared" si="33"/>
        <v>0</v>
      </c>
      <c r="AN16" s="194">
        <f t="shared" si="34"/>
        <v>0</v>
      </c>
      <c r="AO16" s="405">
        <f t="shared" si="35"/>
        <v>0</v>
      </c>
      <c r="AP16" s="406">
        <f t="shared" si="36"/>
        <v>0</v>
      </c>
      <c r="AQ16" s="407"/>
      <c r="AR16" s="411">
        <f t="shared" si="37"/>
        <v>0</v>
      </c>
      <c r="AS16" s="408">
        <f t="shared" si="38"/>
        <v>0</v>
      </c>
      <c r="AT16" s="409"/>
      <c r="AU16" s="414">
        <f t="shared" si="39"/>
        <v>0</v>
      </c>
      <c r="AV16" s="406">
        <f t="shared" si="40"/>
        <v>0</v>
      </c>
      <c r="AW16" s="411"/>
      <c r="AX16" s="411">
        <f t="shared" si="41"/>
        <v>0</v>
      </c>
      <c r="AY16" s="412">
        <f t="shared" si="42"/>
        <v>0</v>
      </c>
      <c r="AZ16" s="413"/>
      <c r="BA16" s="411">
        <f t="shared" si="43"/>
        <v>0</v>
      </c>
      <c r="BB16" s="406">
        <f t="shared" si="44"/>
        <v>0</v>
      </c>
      <c r="BC16" s="303">
        <f t="shared" si="45"/>
        <v>0</v>
      </c>
      <c r="BD16" s="210">
        <f t="shared" si="54"/>
        <v>0</v>
      </c>
      <c r="BE16" s="200">
        <f t="shared" si="12"/>
        <v>0</v>
      </c>
      <c r="BF16" s="200">
        <f t="shared" si="13"/>
        <v>0</v>
      </c>
      <c r="BG16" s="200">
        <f t="shared" si="14"/>
        <v>0</v>
      </c>
      <c r="BH16" s="211">
        <f t="shared" si="15"/>
        <v>0</v>
      </c>
      <c r="BI16" s="210" t="str">
        <f t="shared" si="16"/>
        <v xml:space="preserve"> </v>
      </c>
      <c r="BJ16" s="200" t="str">
        <f t="shared" si="17"/>
        <v xml:space="preserve"> </v>
      </c>
      <c r="BK16" s="200">
        <f t="shared" si="18"/>
        <v>0</v>
      </c>
      <c r="BL16" s="200"/>
      <c r="BM16" s="213">
        <f t="shared" si="46"/>
        <v>0</v>
      </c>
      <c r="BO16" s="195" t="str">
        <f t="shared" si="19"/>
        <v/>
      </c>
      <c r="BP16" s="195" t="str">
        <f t="shared" si="20"/>
        <v/>
      </c>
      <c r="BQ16" s="195">
        <f t="shared" si="21"/>
        <v>1</v>
      </c>
      <c r="BR16" s="215">
        <f t="shared" si="47"/>
        <v>1</v>
      </c>
      <c r="BS16" s="195" t="str">
        <f t="shared" si="48"/>
        <v>OK</v>
      </c>
      <c r="BU16" s="301">
        <f t="shared" si="49"/>
        <v>0</v>
      </c>
      <c r="BV16" s="301" t="str">
        <f t="shared" si="49"/>
        <v xml:space="preserve"> </v>
      </c>
      <c r="BW16" s="301" t="str">
        <f t="shared" si="49"/>
        <v xml:space="preserve"> </v>
      </c>
      <c r="BX16" s="242">
        <f t="shared" si="50"/>
        <v>0</v>
      </c>
      <c r="BY16" s="301">
        <f t="shared" si="51"/>
        <v>0</v>
      </c>
      <c r="BZ16" s="301" t="b">
        <f t="shared" si="52"/>
        <v>0</v>
      </c>
      <c r="CA16" s="301" t="b">
        <f t="shared" si="53"/>
        <v>0</v>
      </c>
    </row>
    <row r="17" spans="1:79">
      <c r="A17" s="35" t="s">
        <v>113</v>
      </c>
      <c r="B17" s="216"/>
      <c r="C17" s="229"/>
      <c r="D17" s="229"/>
      <c r="E17" s="228"/>
      <c r="F17" s="228"/>
      <c r="G17" s="219"/>
      <c r="H17" s="220"/>
      <c r="I17" s="305" t="str">
        <f t="shared" si="0"/>
        <v/>
      </c>
      <c r="J17" s="305" t="str">
        <f t="shared" si="1"/>
        <v/>
      </c>
      <c r="K17" s="305" t="str">
        <f t="shared" si="2"/>
        <v/>
      </c>
      <c r="L17" s="221"/>
      <c r="M17" s="222"/>
      <c r="N17" s="222"/>
      <c r="O17" s="19">
        <f t="shared" si="3"/>
        <v>0</v>
      </c>
      <c r="P17" s="14">
        <f t="shared" si="4"/>
        <v>0</v>
      </c>
      <c r="Q17" s="15">
        <f t="shared" si="22"/>
        <v>0</v>
      </c>
      <c r="R17" s="15">
        <f t="shared" si="23"/>
        <v>0</v>
      </c>
      <c r="S17" s="15">
        <f t="shared" si="24"/>
        <v>0</v>
      </c>
      <c r="T17" s="15">
        <f t="shared" si="5"/>
        <v>0</v>
      </c>
      <c r="U17" s="142">
        <f t="shared" si="25"/>
        <v>0</v>
      </c>
      <c r="V17" s="15">
        <f t="shared" si="6"/>
        <v>0</v>
      </c>
      <c r="W17" s="142">
        <f t="shared" si="7"/>
        <v>0</v>
      </c>
      <c r="X17" s="142">
        <f t="shared" si="26"/>
        <v>0</v>
      </c>
      <c r="Y17" s="15">
        <f t="shared" si="27"/>
        <v>0</v>
      </c>
      <c r="Z17" s="16">
        <f t="shared" si="28"/>
        <v>0</v>
      </c>
      <c r="AA17" s="17">
        <f t="shared" si="29"/>
        <v>0</v>
      </c>
      <c r="AD17" s="159">
        <f t="shared" si="8"/>
        <v>0</v>
      </c>
      <c r="AE17" s="159">
        <f t="shared" si="9"/>
        <v>0</v>
      </c>
      <c r="AG17" s="157">
        <f t="shared" si="30"/>
        <v>0</v>
      </c>
      <c r="AI17" s="159">
        <f t="shared" si="10"/>
        <v>0</v>
      </c>
      <c r="AJ17" s="159">
        <f t="shared" si="11"/>
        <v>0</v>
      </c>
      <c r="AK17" s="231">
        <f t="shared" si="31"/>
        <v>0</v>
      </c>
      <c r="AL17" s="231">
        <f t="shared" si="32"/>
        <v>0</v>
      </c>
      <c r="AM17" s="231">
        <f t="shared" si="33"/>
        <v>0</v>
      </c>
      <c r="AN17" s="194">
        <f t="shared" si="34"/>
        <v>0</v>
      </c>
      <c r="AO17" s="405">
        <f t="shared" si="35"/>
        <v>0</v>
      </c>
      <c r="AP17" s="406">
        <f t="shared" si="36"/>
        <v>0</v>
      </c>
      <c r="AQ17" s="407"/>
      <c r="AR17" s="411">
        <f t="shared" si="37"/>
        <v>0</v>
      </c>
      <c r="AS17" s="408">
        <f t="shared" si="38"/>
        <v>0</v>
      </c>
      <c r="AT17" s="409"/>
      <c r="AU17" s="414">
        <f t="shared" si="39"/>
        <v>0</v>
      </c>
      <c r="AV17" s="406">
        <f t="shared" si="40"/>
        <v>0</v>
      </c>
      <c r="AW17" s="411"/>
      <c r="AX17" s="411">
        <f t="shared" si="41"/>
        <v>0</v>
      </c>
      <c r="AY17" s="412">
        <f t="shared" si="42"/>
        <v>0</v>
      </c>
      <c r="AZ17" s="413"/>
      <c r="BA17" s="411">
        <f t="shared" si="43"/>
        <v>0</v>
      </c>
      <c r="BB17" s="406">
        <f t="shared" si="44"/>
        <v>0</v>
      </c>
      <c r="BC17" s="303" t="str">
        <f t="shared" si="45"/>
        <v xml:space="preserve"> </v>
      </c>
      <c r="BD17" s="210">
        <f t="shared" si="54"/>
        <v>0</v>
      </c>
      <c r="BE17" s="200">
        <f t="shared" si="12"/>
        <v>0</v>
      </c>
      <c r="BF17" s="200">
        <f t="shared" si="13"/>
        <v>0</v>
      </c>
      <c r="BG17" s="200">
        <f t="shared" si="14"/>
        <v>0</v>
      </c>
      <c r="BH17" s="211">
        <f t="shared" si="15"/>
        <v>0</v>
      </c>
      <c r="BI17" s="210" t="str">
        <f t="shared" si="16"/>
        <v xml:space="preserve"> </v>
      </c>
      <c r="BJ17" s="200" t="str">
        <f t="shared" si="17"/>
        <v xml:space="preserve"> </v>
      </c>
      <c r="BK17" s="200" t="str">
        <f t="shared" si="18"/>
        <v xml:space="preserve"> </v>
      </c>
      <c r="BL17" s="200"/>
      <c r="BM17" s="213">
        <f t="shared" si="46"/>
        <v>0</v>
      </c>
      <c r="BO17" s="195" t="str">
        <f t="shared" si="19"/>
        <v/>
      </c>
      <c r="BP17" s="195" t="str">
        <f t="shared" si="20"/>
        <v/>
      </c>
      <c r="BQ17" s="195" t="str">
        <f t="shared" si="21"/>
        <v/>
      </c>
      <c r="BR17" s="215">
        <f t="shared" si="47"/>
        <v>0</v>
      </c>
      <c r="BS17" s="195" t="str">
        <f t="shared" si="48"/>
        <v/>
      </c>
      <c r="BU17" s="301" t="str">
        <f t="shared" si="49"/>
        <v xml:space="preserve"> </v>
      </c>
      <c r="BV17" s="301" t="str">
        <f t="shared" si="49"/>
        <v xml:space="preserve"> </v>
      </c>
      <c r="BW17" s="301" t="str">
        <f t="shared" si="49"/>
        <v xml:space="preserve"> </v>
      </c>
      <c r="BX17" s="242">
        <f t="shared" si="50"/>
        <v>0</v>
      </c>
      <c r="BY17" s="301" t="b">
        <f t="shared" si="51"/>
        <v>0</v>
      </c>
      <c r="BZ17" s="301" t="b">
        <f t="shared" si="52"/>
        <v>0</v>
      </c>
      <c r="CA17" s="301" t="b">
        <f t="shared" si="53"/>
        <v>0</v>
      </c>
    </row>
    <row r="18" spans="1:79">
      <c r="A18" s="36" t="s">
        <v>114</v>
      </c>
      <c r="B18" s="217"/>
      <c r="C18" s="230"/>
      <c r="D18" s="230"/>
      <c r="E18" s="223"/>
      <c r="F18" s="223"/>
      <c r="G18" s="224"/>
      <c r="H18" s="225"/>
      <c r="I18" s="306" t="str">
        <f t="shared" si="0"/>
        <v/>
      </c>
      <c r="J18" s="306" t="str">
        <f t="shared" si="1"/>
        <v/>
      </c>
      <c r="K18" s="306" t="str">
        <f t="shared" si="2"/>
        <v/>
      </c>
      <c r="L18" s="226"/>
      <c r="M18" s="227"/>
      <c r="N18" s="227"/>
      <c r="O18" s="19">
        <f t="shared" si="3"/>
        <v>0</v>
      </c>
      <c r="P18" s="14">
        <f t="shared" si="4"/>
        <v>0</v>
      </c>
      <c r="Q18" s="15">
        <f t="shared" si="22"/>
        <v>0</v>
      </c>
      <c r="R18" s="15">
        <f t="shared" si="23"/>
        <v>0</v>
      </c>
      <c r="S18" s="15">
        <f t="shared" si="24"/>
        <v>0</v>
      </c>
      <c r="T18" s="15">
        <f t="shared" si="5"/>
        <v>0</v>
      </c>
      <c r="U18" s="142">
        <f t="shared" si="25"/>
        <v>0</v>
      </c>
      <c r="V18" s="15">
        <f t="shared" si="6"/>
        <v>0</v>
      </c>
      <c r="W18" s="142">
        <f t="shared" si="7"/>
        <v>0</v>
      </c>
      <c r="X18" s="142">
        <f t="shared" si="26"/>
        <v>0</v>
      </c>
      <c r="Y18" s="15">
        <f t="shared" si="27"/>
        <v>0</v>
      </c>
      <c r="Z18" s="16">
        <f t="shared" si="28"/>
        <v>0</v>
      </c>
      <c r="AA18" s="17">
        <f t="shared" si="29"/>
        <v>0</v>
      </c>
      <c r="AD18" s="159">
        <f t="shared" si="8"/>
        <v>0</v>
      </c>
      <c r="AE18" s="159">
        <f t="shared" si="9"/>
        <v>0</v>
      </c>
      <c r="AG18" s="157">
        <f t="shared" si="30"/>
        <v>0</v>
      </c>
      <c r="AI18" s="159">
        <f t="shared" si="10"/>
        <v>0</v>
      </c>
      <c r="AJ18" s="159">
        <f t="shared" si="11"/>
        <v>0</v>
      </c>
      <c r="AK18" s="231">
        <f t="shared" si="31"/>
        <v>0</v>
      </c>
      <c r="AL18" s="231">
        <f t="shared" si="32"/>
        <v>0</v>
      </c>
      <c r="AM18" s="231">
        <f t="shared" si="33"/>
        <v>0</v>
      </c>
      <c r="AN18" s="194">
        <f t="shared" si="34"/>
        <v>0</v>
      </c>
      <c r="AO18" s="405">
        <f t="shared" si="35"/>
        <v>0</v>
      </c>
      <c r="AP18" s="406">
        <f t="shared" si="36"/>
        <v>0</v>
      </c>
      <c r="AQ18" s="407"/>
      <c r="AR18" s="411">
        <f t="shared" si="37"/>
        <v>0</v>
      </c>
      <c r="AS18" s="408">
        <f t="shared" si="38"/>
        <v>0</v>
      </c>
      <c r="AT18" s="409"/>
      <c r="AU18" s="414">
        <f t="shared" si="39"/>
        <v>0</v>
      </c>
      <c r="AV18" s="406">
        <f t="shared" si="40"/>
        <v>0</v>
      </c>
      <c r="AW18" s="411"/>
      <c r="AX18" s="411">
        <f t="shared" si="41"/>
        <v>0</v>
      </c>
      <c r="AY18" s="412">
        <f t="shared" si="42"/>
        <v>0</v>
      </c>
      <c r="AZ18" s="413"/>
      <c r="BA18" s="411">
        <f t="shared" si="43"/>
        <v>0</v>
      </c>
      <c r="BB18" s="406">
        <f t="shared" si="44"/>
        <v>0</v>
      </c>
      <c r="BC18" s="303" t="str">
        <f t="shared" si="45"/>
        <v xml:space="preserve"> </v>
      </c>
      <c r="BD18" s="210">
        <f t="shared" si="54"/>
        <v>0</v>
      </c>
      <c r="BE18" s="200">
        <f t="shared" si="12"/>
        <v>0</v>
      </c>
      <c r="BF18" s="200">
        <f t="shared" si="13"/>
        <v>0</v>
      </c>
      <c r="BG18" s="200">
        <f t="shared" si="14"/>
        <v>0</v>
      </c>
      <c r="BH18" s="211">
        <f t="shared" si="15"/>
        <v>0</v>
      </c>
      <c r="BI18" s="210" t="str">
        <f t="shared" si="16"/>
        <v xml:space="preserve"> </v>
      </c>
      <c r="BJ18" s="200" t="str">
        <f t="shared" si="17"/>
        <v xml:space="preserve"> </v>
      </c>
      <c r="BK18" s="200" t="str">
        <f t="shared" si="18"/>
        <v xml:space="preserve"> </v>
      </c>
      <c r="BL18" s="200"/>
      <c r="BM18" s="213">
        <f t="shared" si="46"/>
        <v>0</v>
      </c>
      <c r="BO18" s="195" t="str">
        <f t="shared" si="19"/>
        <v/>
      </c>
      <c r="BP18" s="195" t="str">
        <f t="shared" si="20"/>
        <v/>
      </c>
      <c r="BQ18" s="195" t="str">
        <f t="shared" si="21"/>
        <v/>
      </c>
      <c r="BR18" s="215">
        <f t="shared" si="47"/>
        <v>0</v>
      </c>
      <c r="BS18" s="195" t="str">
        <f t="shared" si="48"/>
        <v/>
      </c>
      <c r="BU18" s="301" t="str">
        <f t="shared" si="49"/>
        <v xml:space="preserve"> </v>
      </c>
      <c r="BV18" s="301" t="str">
        <f t="shared" si="49"/>
        <v xml:space="preserve"> </v>
      </c>
      <c r="BW18" s="301" t="str">
        <f t="shared" si="49"/>
        <v xml:space="preserve"> </v>
      </c>
      <c r="BX18" s="242">
        <f t="shared" si="50"/>
        <v>0</v>
      </c>
      <c r="BY18" s="301" t="b">
        <f t="shared" si="51"/>
        <v>0</v>
      </c>
      <c r="BZ18" s="301" t="b">
        <f t="shared" si="52"/>
        <v>0</v>
      </c>
      <c r="CA18" s="301" t="b">
        <f t="shared" si="53"/>
        <v>0</v>
      </c>
    </row>
    <row r="19" spans="1:79">
      <c r="A19" s="35" t="s">
        <v>115</v>
      </c>
      <c r="B19" s="216"/>
      <c r="C19" s="229"/>
      <c r="D19" s="229"/>
      <c r="E19" s="228"/>
      <c r="F19" s="228"/>
      <c r="G19" s="219"/>
      <c r="H19" s="220"/>
      <c r="I19" s="305" t="str">
        <f t="shared" si="0"/>
        <v/>
      </c>
      <c r="J19" s="305" t="str">
        <f t="shared" si="1"/>
        <v/>
      </c>
      <c r="K19" s="305" t="str">
        <f t="shared" si="2"/>
        <v/>
      </c>
      <c r="L19" s="221"/>
      <c r="M19" s="222"/>
      <c r="N19" s="222"/>
      <c r="O19" s="19">
        <f t="shared" si="3"/>
        <v>0</v>
      </c>
      <c r="P19" s="14">
        <f t="shared" si="4"/>
        <v>0</v>
      </c>
      <c r="Q19" s="15">
        <f t="shared" si="22"/>
        <v>0</v>
      </c>
      <c r="R19" s="15">
        <f t="shared" si="23"/>
        <v>0</v>
      </c>
      <c r="S19" s="15">
        <f t="shared" si="24"/>
        <v>0</v>
      </c>
      <c r="T19" s="15">
        <f t="shared" si="5"/>
        <v>0</v>
      </c>
      <c r="U19" s="142">
        <f t="shared" si="25"/>
        <v>0</v>
      </c>
      <c r="V19" s="15">
        <f t="shared" si="6"/>
        <v>0</v>
      </c>
      <c r="W19" s="142">
        <f t="shared" si="7"/>
        <v>0</v>
      </c>
      <c r="X19" s="142">
        <f t="shared" si="26"/>
        <v>0</v>
      </c>
      <c r="Y19" s="15">
        <f t="shared" si="27"/>
        <v>0</v>
      </c>
      <c r="Z19" s="16">
        <f t="shared" si="28"/>
        <v>0</v>
      </c>
      <c r="AA19" s="17">
        <f t="shared" si="29"/>
        <v>0</v>
      </c>
      <c r="AD19" s="159">
        <f t="shared" si="8"/>
        <v>0</v>
      </c>
      <c r="AE19" s="159">
        <f t="shared" si="9"/>
        <v>0</v>
      </c>
      <c r="AG19" s="157">
        <f t="shared" si="30"/>
        <v>0</v>
      </c>
      <c r="AI19" s="159">
        <f t="shared" si="10"/>
        <v>0</v>
      </c>
      <c r="AJ19" s="159">
        <f t="shared" si="11"/>
        <v>0</v>
      </c>
      <c r="AK19" s="231">
        <f t="shared" si="31"/>
        <v>0</v>
      </c>
      <c r="AL19" s="231">
        <f t="shared" si="32"/>
        <v>0</v>
      </c>
      <c r="AM19" s="231">
        <f t="shared" si="33"/>
        <v>0</v>
      </c>
      <c r="AN19" s="194">
        <f t="shared" si="34"/>
        <v>0</v>
      </c>
      <c r="AO19" s="405">
        <f t="shared" si="35"/>
        <v>0</v>
      </c>
      <c r="AP19" s="406">
        <f t="shared" si="36"/>
        <v>0</v>
      </c>
      <c r="AQ19" s="407"/>
      <c r="AR19" s="411">
        <f t="shared" si="37"/>
        <v>0</v>
      </c>
      <c r="AS19" s="408">
        <f t="shared" si="38"/>
        <v>0</v>
      </c>
      <c r="AT19" s="409"/>
      <c r="AU19" s="414">
        <f t="shared" si="39"/>
        <v>0</v>
      </c>
      <c r="AV19" s="406">
        <f t="shared" si="40"/>
        <v>0</v>
      </c>
      <c r="AW19" s="411"/>
      <c r="AX19" s="411">
        <f t="shared" si="41"/>
        <v>0</v>
      </c>
      <c r="AY19" s="412">
        <f t="shared" si="42"/>
        <v>0</v>
      </c>
      <c r="AZ19" s="413"/>
      <c r="BA19" s="411">
        <f t="shared" si="43"/>
        <v>0</v>
      </c>
      <c r="BB19" s="406">
        <f t="shared" si="44"/>
        <v>0</v>
      </c>
      <c r="BC19" s="303" t="str">
        <f t="shared" si="45"/>
        <v xml:space="preserve"> </v>
      </c>
      <c r="BD19" s="210">
        <f t="shared" si="54"/>
        <v>0</v>
      </c>
      <c r="BE19" s="200">
        <f t="shared" si="12"/>
        <v>0</v>
      </c>
      <c r="BF19" s="200">
        <f t="shared" si="13"/>
        <v>0</v>
      </c>
      <c r="BG19" s="200">
        <f t="shared" si="14"/>
        <v>0</v>
      </c>
      <c r="BH19" s="211">
        <f t="shared" si="15"/>
        <v>0</v>
      </c>
      <c r="BI19" s="210" t="str">
        <f t="shared" si="16"/>
        <v xml:space="preserve"> </v>
      </c>
      <c r="BJ19" s="200" t="str">
        <f t="shared" si="17"/>
        <v xml:space="preserve"> </v>
      </c>
      <c r="BK19" s="200" t="str">
        <f t="shared" si="18"/>
        <v xml:space="preserve"> </v>
      </c>
      <c r="BL19" s="200"/>
      <c r="BM19" s="213">
        <f t="shared" si="46"/>
        <v>0</v>
      </c>
      <c r="BO19" s="195" t="str">
        <f t="shared" si="19"/>
        <v/>
      </c>
      <c r="BP19" s="195" t="str">
        <f t="shared" si="20"/>
        <v/>
      </c>
      <c r="BQ19" s="195" t="str">
        <f t="shared" si="21"/>
        <v/>
      </c>
      <c r="BR19" s="215">
        <f t="shared" si="47"/>
        <v>0</v>
      </c>
      <c r="BS19" s="195" t="str">
        <f t="shared" si="48"/>
        <v/>
      </c>
      <c r="BU19" s="301" t="str">
        <f t="shared" si="49"/>
        <v xml:space="preserve"> </v>
      </c>
      <c r="BV19" s="301" t="str">
        <f t="shared" si="49"/>
        <v xml:space="preserve"> </v>
      </c>
      <c r="BW19" s="301" t="str">
        <f t="shared" si="49"/>
        <v xml:space="preserve"> </v>
      </c>
      <c r="BX19" s="242">
        <f t="shared" si="50"/>
        <v>0</v>
      </c>
      <c r="BY19" s="301" t="b">
        <f t="shared" si="51"/>
        <v>0</v>
      </c>
      <c r="BZ19" s="301" t="b">
        <f t="shared" si="52"/>
        <v>0</v>
      </c>
      <c r="CA19" s="301" t="b">
        <f t="shared" si="53"/>
        <v>0</v>
      </c>
    </row>
    <row r="20" spans="1:79">
      <c r="A20" s="18">
        <v>12</v>
      </c>
      <c r="B20" s="217"/>
      <c r="C20" s="230"/>
      <c r="D20" s="230"/>
      <c r="E20" s="223"/>
      <c r="F20" s="223"/>
      <c r="G20" s="224"/>
      <c r="H20" s="225"/>
      <c r="I20" s="306" t="str">
        <f t="shared" si="0"/>
        <v/>
      </c>
      <c r="J20" s="306" t="str">
        <f t="shared" si="1"/>
        <v/>
      </c>
      <c r="K20" s="306" t="str">
        <f t="shared" si="2"/>
        <v/>
      </c>
      <c r="L20" s="226"/>
      <c r="M20" s="227"/>
      <c r="N20" s="227"/>
      <c r="O20" s="19">
        <f t="shared" si="3"/>
        <v>0</v>
      </c>
      <c r="P20" s="14">
        <f t="shared" si="4"/>
        <v>0</v>
      </c>
      <c r="Q20" s="15">
        <f t="shared" si="22"/>
        <v>0</v>
      </c>
      <c r="R20" s="15">
        <f t="shared" si="23"/>
        <v>0</v>
      </c>
      <c r="S20" s="15">
        <f t="shared" si="24"/>
        <v>0</v>
      </c>
      <c r="T20" s="15">
        <f t="shared" si="5"/>
        <v>0</v>
      </c>
      <c r="U20" s="142">
        <f t="shared" si="25"/>
        <v>0</v>
      </c>
      <c r="V20" s="15">
        <f t="shared" si="6"/>
        <v>0</v>
      </c>
      <c r="W20" s="142">
        <f t="shared" si="7"/>
        <v>0</v>
      </c>
      <c r="X20" s="142">
        <f t="shared" si="26"/>
        <v>0</v>
      </c>
      <c r="Y20" s="15">
        <f t="shared" si="27"/>
        <v>0</v>
      </c>
      <c r="Z20" s="16">
        <f t="shared" si="28"/>
        <v>0</v>
      </c>
      <c r="AA20" s="17">
        <f t="shared" si="29"/>
        <v>0</v>
      </c>
      <c r="AD20" s="159">
        <f t="shared" si="8"/>
        <v>0</v>
      </c>
      <c r="AE20" s="159">
        <f t="shared" si="9"/>
        <v>0</v>
      </c>
      <c r="AG20" s="157">
        <f t="shared" si="30"/>
        <v>0</v>
      </c>
      <c r="AI20" s="159">
        <f t="shared" si="10"/>
        <v>0</v>
      </c>
      <c r="AJ20" s="159">
        <f t="shared" si="11"/>
        <v>0</v>
      </c>
      <c r="AK20" s="231">
        <f t="shared" si="31"/>
        <v>0</v>
      </c>
      <c r="AL20" s="231">
        <f t="shared" si="32"/>
        <v>0</v>
      </c>
      <c r="AM20" s="231">
        <f t="shared" si="33"/>
        <v>0</v>
      </c>
      <c r="AN20" s="194">
        <f t="shared" si="34"/>
        <v>0</v>
      </c>
      <c r="AO20" s="405">
        <f t="shared" si="35"/>
        <v>0</v>
      </c>
      <c r="AP20" s="406">
        <f t="shared" si="36"/>
        <v>0</v>
      </c>
      <c r="AQ20" s="407"/>
      <c r="AR20" s="411">
        <f t="shared" si="37"/>
        <v>0</v>
      </c>
      <c r="AS20" s="408">
        <f t="shared" si="38"/>
        <v>0</v>
      </c>
      <c r="AT20" s="409"/>
      <c r="AU20" s="414">
        <f t="shared" si="39"/>
        <v>0</v>
      </c>
      <c r="AV20" s="406">
        <f t="shared" si="40"/>
        <v>0</v>
      </c>
      <c r="AW20" s="411"/>
      <c r="AX20" s="411">
        <f t="shared" si="41"/>
        <v>0</v>
      </c>
      <c r="AY20" s="412">
        <f t="shared" si="42"/>
        <v>0</v>
      </c>
      <c r="AZ20" s="413"/>
      <c r="BA20" s="411">
        <f t="shared" si="43"/>
        <v>0</v>
      </c>
      <c r="BB20" s="406">
        <f t="shared" si="44"/>
        <v>0</v>
      </c>
      <c r="BC20" s="303" t="str">
        <f t="shared" si="45"/>
        <v xml:space="preserve"> </v>
      </c>
      <c r="BD20" s="210">
        <f t="shared" si="54"/>
        <v>0</v>
      </c>
      <c r="BE20" s="200">
        <f t="shared" si="12"/>
        <v>0</v>
      </c>
      <c r="BF20" s="200">
        <f t="shared" si="13"/>
        <v>0</v>
      </c>
      <c r="BG20" s="200">
        <f t="shared" si="14"/>
        <v>0</v>
      </c>
      <c r="BH20" s="211">
        <f t="shared" si="15"/>
        <v>0</v>
      </c>
      <c r="BI20" s="210" t="str">
        <f t="shared" si="16"/>
        <v xml:space="preserve"> </v>
      </c>
      <c r="BJ20" s="200" t="str">
        <f t="shared" si="17"/>
        <v xml:space="preserve"> </v>
      </c>
      <c r="BK20" s="200" t="str">
        <f t="shared" si="18"/>
        <v xml:space="preserve"> </v>
      </c>
      <c r="BL20" s="200"/>
      <c r="BM20" s="213">
        <f t="shared" si="46"/>
        <v>0</v>
      </c>
      <c r="BO20" s="195" t="str">
        <f t="shared" si="19"/>
        <v/>
      </c>
      <c r="BP20" s="195" t="str">
        <f t="shared" si="20"/>
        <v/>
      </c>
      <c r="BQ20" s="195" t="str">
        <f t="shared" si="21"/>
        <v/>
      </c>
      <c r="BR20" s="215">
        <f t="shared" si="47"/>
        <v>0</v>
      </c>
      <c r="BS20" s="195" t="str">
        <f t="shared" si="48"/>
        <v/>
      </c>
      <c r="BU20" s="301" t="str">
        <f t="shared" si="49"/>
        <v xml:space="preserve"> </v>
      </c>
      <c r="BV20" s="301" t="str">
        <f t="shared" si="49"/>
        <v xml:space="preserve"> </v>
      </c>
      <c r="BW20" s="301" t="str">
        <f t="shared" si="49"/>
        <v xml:space="preserve"> </v>
      </c>
      <c r="BX20" s="242">
        <f t="shared" si="50"/>
        <v>0</v>
      </c>
      <c r="BY20" s="301" t="b">
        <f t="shared" si="51"/>
        <v>0</v>
      </c>
      <c r="BZ20" s="301" t="b">
        <f t="shared" si="52"/>
        <v>0</v>
      </c>
      <c r="CA20" s="301" t="b">
        <f t="shared" si="53"/>
        <v>0</v>
      </c>
    </row>
    <row r="21" spans="1:79">
      <c r="A21" s="13">
        <v>13</v>
      </c>
      <c r="B21" s="216"/>
      <c r="C21" s="229"/>
      <c r="D21" s="229"/>
      <c r="E21" s="228"/>
      <c r="F21" s="228"/>
      <c r="G21" s="219"/>
      <c r="H21" s="220"/>
      <c r="I21" s="305" t="str">
        <f t="shared" si="0"/>
        <v/>
      </c>
      <c r="J21" s="305" t="str">
        <f t="shared" si="1"/>
        <v/>
      </c>
      <c r="K21" s="305" t="str">
        <f t="shared" si="2"/>
        <v/>
      </c>
      <c r="L21" s="221"/>
      <c r="M21" s="222"/>
      <c r="N21" s="222"/>
      <c r="O21" s="19">
        <f t="shared" si="3"/>
        <v>0</v>
      </c>
      <c r="P21" s="14">
        <f t="shared" si="4"/>
        <v>0</v>
      </c>
      <c r="Q21" s="15">
        <f t="shared" si="22"/>
        <v>0</v>
      </c>
      <c r="R21" s="15">
        <f t="shared" si="23"/>
        <v>0</v>
      </c>
      <c r="S21" s="15">
        <f t="shared" si="24"/>
        <v>0</v>
      </c>
      <c r="T21" s="15">
        <f t="shared" si="5"/>
        <v>0</v>
      </c>
      <c r="U21" s="142">
        <f t="shared" si="25"/>
        <v>0</v>
      </c>
      <c r="V21" s="15">
        <f t="shared" si="6"/>
        <v>0</v>
      </c>
      <c r="W21" s="142">
        <f t="shared" si="7"/>
        <v>0</v>
      </c>
      <c r="X21" s="142">
        <f t="shared" si="26"/>
        <v>0</v>
      </c>
      <c r="Y21" s="15">
        <f t="shared" si="27"/>
        <v>0</v>
      </c>
      <c r="Z21" s="16">
        <f t="shared" si="28"/>
        <v>0</v>
      </c>
      <c r="AA21" s="17">
        <f t="shared" si="29"/>
        <v>0</v>
      </c>
      <c r="AD21" s="159">
        <f t="shared" si="8"/>
        <v>0</v>
      </c>
      <c r="AE21" s="159">
        <f t="shared" si="9"/>
        <v>0</v>
      </c>
      <c r="AG21" s="157">
        <f t="shared" si="30"/>
        <v>0</v>
      </c>
      <c r="AI21" s="159">
        <f t="shared" si="10"/>
        <v>0</v>
      </c>
      <c r="AJ21" s="159">
        <f t="shared" si="11"/>
        <v>0</v>
      </c>
      <c r="AK21" s="231">
        <f t="shared" si="31"/>
        <v>0</v>
      </c>
      <c r="AL21" s="231">
        <f t="shared" si="32"/>
        <v>0</v>
      </c>
      <c r="AM21" s="231">
        <f t="shared" si="33"/>
        <v>0</v>
      </c>
      <c r="AN21" s="194">
        <f t="shared" si="34"/>
        <v>0</v>
      </c>
      <c r="AO21" s="405">
        <f t="shared" si="35"/>
        <v>0</v>
      </c>
      <c r="AP21" s="406">
        <f t="shared" si="36"/>
        <v>0</v>
      </c>
      <c r="AQ21" s="407"/>
      <c r="AR21" s="411">
        <f t="shared" si="37"/>
        <v>0</v>
      </c>
      <c r="AS21" s="408">
        <f t="shared" si="38"/>
        <v>0</v>
      </c>
      <c r="AT21" s="409"/>
      <c r="AU21" s="414">
        <f t="shared" si="39"/>
        <v>0</v>
      </c>
      <c r="AV21" s="406">
        <f t="shared" si="40"/>
        <v>0</v>
      </c>
      <c r="AW21" s="411"/>
      <c r="AX21" s="411">
        <f t="shared" si="41"/>
        <v>0</v>
      </c>
      <c r="AY21" s="412">
        <f t="shared" si="42"/>
        <v>0</v>
      </c>
      <c r="AZ21" s="413"/>
      <c r="BA21" s="411">
        <f t="shared" si="43"/>
        <v>0</v>
      </c>
      <c r="BB21" s="406">
        <f t="shared" si="44"/>
        <v>0</v>
      </c>
      <c r="BC21" s="303" t="str">
        <f t="shared" si="45"/>
        <v xml:space="preserve"> </v>
      </c>
      <c r="BD21" s="210">
        <f t="shared" si="54"/>
        <v>0</v>
      </c>
      <c r="BE21" s="200">
        <f t="shared" si="12"/>
        <v>0</v>
      </c>
      <c r="BF21" s="200">
        <f t="shared" si="13"/>
        <v>0</v>
      </c>
      <c r="BG21" s="200">
        <f t="shared" si="14"/>
        <v>0</v>
      </c>
      <c r="BH21" s="211">
        <f t="shared" si="15"/>
        <v>0</v>
      </c>
      <c r="BI21" s="210" t="str">
        <f t="shared" si="16"/>
        <v xml:space="preserve"> </v>
      </c>
      <c r="BJ21" s="200" t="str">
        <f t="shared" si="17"/>
        <v xml:space="preserve"> </v>
      </c>
      <c r="BK21" s="200" t="str">
        <f t="shared" si="18"/>
        <v xml:space="preserve"> </v>
      </c>
      <c r="BL21" s="200"/>
      <c r="BM21" s="213">
        <f t="shared" si="46"/>
        <v>0</v>
      </c>
      <c r="BO21" s="195" t="str">
        <f t="shared" si="19"/>
        <v/>
      </c>
      <c r="BP21" s="195" t="str">
        <f t="shared" si="20"/>
        <v/>
      </c>
      <c r="BQ21" s="195" t="str">
        <f t="shared" si="21"/>
        <v/>
      </c>
      <c r="BR21" s="215">
        <f t="shared" si="47"/>
        <v>0</v>
      </c>
      <c r="BS21" s="195" t="str">
        <f t="shared" si="48"/>
        <v/>
      </c>
      <c r="BU21" s="301" t="str">
        <f t="shared" si="49"/>
        <v xml:space="preserve"> </v>
      </c>
      <c r="BV21" s="301" t="str">
        <f t="shared" si="49"/>
        <v xml:space="preserve"> </v>
      </c>
      <c r="BW21" s="301" t="str">
        <f t="shared" si="49"/>
        <v xml:space="preserve"> </v>
      </c>
      <c r="BX21" s="242">
        <f t="shared" si="50"/>
        <v>0</v>
      </c>
      <c r="BY21" s="301" t="b">
        <f t="shared" si="51"/>
        <v>0</v>
      </c>
      <c r="BZ21" s="301" t="b">
        <f t="shared" si="52"/>
        <v>0</v>
      </c>
      <c r="CA21" s="301" t="b">
        <f t="shared" si="53"/>
        <v>0</v>
      </c>
    </row>
    <row r="22" spans="1:79">
      <c r="A22" s="18">
        <v>14</v>
      </c>
      <c r="B22" s="217"/>
      <c r="C22" s="230"/>
      <c r="D22" s="230"/>
      <c r="E22" s="223"/>
      <c r="F22" s="223"/>
      <c r="G22" s="224"/>
      <c r="H22" s="225"/>
      <c r="I22" s="306" t="str">
        <f t="shared" si="0"/>
        <v/>
      </c>
      <c r="J22" s="306" t="str">
        <f t="shared" si="1"/>
        <v/>
      </c>
      <c r="K22" s="306" t="str">
        <f t="shared" si="2"/>
        <v/>
      </c>
      <c r="L22" s="226"/>
      <c r="M22" s="227"/>
      <c r="N22" s="227"/>
      <c r="O22" s="19">
        <f t="shared" si="3"/>
        <v>0</v>
      </c>
      <c r="P22" s="14">
        <f t="shared" si="4"/>
        <v>0</v>
      </c>
      <c r="Q22" s="15">
        <f t="shared" si="22"/>
        <v>0</v>
      </c>
      <c r="R22" s="15">
        <f t="shared" si="23"/>
        <v>0</v>
      </c>
      <c r="S22" s="15">
        <f t="shared" si="24"/>
        <v>0</v>
      </c>
      <c r="T22" s="15">
        <f t="shared" si="5"/>
        <v>0</v>
      </c>
      <c r="U22" s="142">
        <f t="shared" si="25"/>
        <v>0</v>
      </c>
      <c r="V22" s="15">
        <f t="shared" si="6"/>
        <v>0</v>
      </c>
      <c r="W22" s="142">
        <f t="shared" si="7"/>
        <v>0</v>
      </c>
      <c r="X22" s="142">
        <f t="shared" si="26"/>
        <v>0</v>
      </c>
      <c r="Y22" s="15">
        <f t="shared" si="27"/>
        <v>0</v>
      </c>
      <c r="Z22" s="16">
        <f t="shared" si="28"/>
        <v>0</v>
      </c>
      <c r="AA22" s="17">
        <f t="shared" si="29"/>
        <v>0</v>
      </c>
      <c r="AD22" s="159">
        <f t="shared" si="8"/>
        <v>0</v>
      </c>
      <c r="AE22" s="159">
        <f t="shared" si="9"/>
        <v>0</v>
      </c>
      <c r="AG22" s="157">
        <f t="shared" si="30"/>
        <v>0</v>
      </c>
      <c r="AI22" s="159">
        <f t="shared" si="10"/>
        <v>0</v>
      </c>
      <c r="AJ22" s="159">
        <f t="shared" si="11"/>
        <v>0</v>
      </c>
      <c r="AK22" s="231">
        <f t="shared" si="31"/>
        <v>0</v>
      </c>
      <c r="AL22" s="231">
        <f t="shared" si="32"/>
        <v>0</v>
      </c>
      <c r="AM22" s="231">
        <f t="shared" si="33"/>
        <v>0</v>
      </c>
      <c r="AN22" s="194">
        <f t="shared" si="34"/>
        <v>0</v>
      </c>
      <c r="AO22" s="405">
        <f t="shared" si="35"/>
        <v>0</v>
      </c>
      <c r="AP22" s="406">
        <f t="shared" si="36"/>
        <v>0</v>
      </c>
      <c r="AQ22" s="407"/>
      <c r="AR22" s="411">
        <f t="shared" si="37"/>
        <v>0</v>
      </c>
      <c r="AS22" s="408">
        <f t="shared" si="38"/>
        <v>0</v>
      </c>
      <c r="AT22" s="409"/>
      <c r="AU22" s="414">
        <f t="shared" si="39"/>
        <v>0</v>
      </c>
      <c r="AV22" s="406">
        <f t="shared" si="40"/>
        <v>0</v>
      </c>
      <c r="AW22" s="411"/>
      <c r="AX22" s="411">
        <f t="shared" si="41"/>
        <v>0</v>
      </c>
      <c r="AY22" s="412">
        <f t="shared" si="42"/>
        <v>0</v>
      </c>
      <c r="AZ22" s="413"/>
      <c r="BA22" s="411">
        <f t="shared" si="43"/>
        <v>0</v>
      </c>
      <c r="BB22" s="406">
        <f t="shared" si="44"/>
        <v>0</v>
      </c>
      <c r="BC22" s="303" t="str">
        <f t="shared" si="45"/>
        <v xml:space="preserve"> </v>
      </c>
      <c r="BD22" s="210">
        <f t="shared" si="54"/>
        <v>0</v>
      </c>
      <c r="BE22" s="200">
        <f t="shared" si="12"/>
        <v>0</v>
      </c>
      <c r="BF22" s="200">
        <f t="shared" si="13"/>
        <v>0</v>
      </c>
      <c r="BG22" s="200">
        <f t="shared" si="14"/>
        <v>0</v>
      </c>
      <c r="BH22" s="211">
        <f t="shared" si="15"/>
        <v>0</v>
      </c>
      <c r="BI22" s="210" t="str">
        <f t="shared" si="16"/>
        <v xml:space="preserve"> </v>
      </c>
      <c r="BJ22" s="200" t="str">
        <f t="shared" si="17"/>
        <v xml:space="preserve"> </v>
      </c>
      <c r="BK22" s="200" t="str">
        <f t="shared" si="18"/>
        <v xml:space="preserve"> </v>
      </c>
      <c r="BL22" s="200"/>
      <c r="BM22" s="213">
        <f t="shared" si="46"/>
        <v>0</v>
      </c>
      <c r="BO22" s="195" t="str">
        <f t="shared" si="19"/>
        <v/>
      </c>
      <c r="BP22" s="195" t="str">
        <f t="shared" si="20"/>
        <v/>
      </c>
      <c r="BQ22" s="195" t="str">
        <f t="shared" si="21"/>
        <v/>
      </c>
      <c r="BR22" s="215">
        <f t="shared" si="47"/>
        <v>0</v>
      </c>
      <c r="BS22" s="195" t="str">
        <f t="shared" si="48"/>
        <v/>
      </c>
      <c r="BU22" s="301" t="str">
        <f t="shared" si="49"/>
        <v xml:space="preserve"> </v>
      </c>
      <c r="BV22" s="301" t="str">
        <f t="shared" si="49"/>
        <v xml:space="preserve"> </v>
      </c>
      <c r="BW22" s="301" t="str">
        <f t="shared" si="49"/>
        <v xml:space="preserve"> </v>
      </c>
      <c r="BX22" s="242">
        <f t="shared" si="50"/>
        <v>0</v>
      </c>
      <c r="BY22" s="301" t="b">
        <f t="shared" si="51"/>
        <v>0</v>
      </c>
      <c r="BZ22" s="301" t="b">
        <f t="shared" si="52"/>
        <v>0</v>
      </c>
      <c r="CA22" s="301" t="b">
        <f t="shared" si="53"/>
        <v>0</v>
      </c>
    </row>
    <row r="23" spans="1:79">
      <c r="A23" s="13">
        <v>15</v>
      </c>
      <c r="B23" s="216"/>
      <c r="C23" s="229"/>
      <c r="D23" s="229"/>
      <c r="E23" s="228"/>
      <c r="F23" s="228"/>
      <c r="G23" s="219"/>
      <c r="H23" s="220"/>
      <c r="I23" s="305" t="str">
        <f t="shared" si="0"/>
        <v/>
      </c>
      <c r="J23" s="305" t="str">
        <f t="shared" si="1"/>
        <v/>
      </c>
      <c r="K23" s="305" t="str">
        <f t="shared" si="2"/>
        <v/>
      </c>
      <c r="L23" s="221"/>
      <c r="M23" s="222"/>
      <c r="N23" s="222"/>
      <c r="O23" s="19">
        <f t="shared" si="3"/>
        <v>0</v>
      </c>
      <c r="P23" s="14">
        <f t="shared" si="4"/>
        <v>0</v>
      </c>
      <c r="Q23" s="15">
        <f t="shared" si="22"/>
        <v>0</v>
      </c>
      <c r="R23" s="15">
        <f t="shared" si="23"/>
        <v>0</v>
      </c>
      <c r="S23" s="15">
        <f t="shared" si="24"/>
        <v>0</v>
      </c>
      <c r="T23" s="15">
        <f t="shared" si="5"/>
        <v>0</v>
      </c>
      <c r="U23" s="142">
        <f t="shared" si="25"/>
        <v>0</v>
      </c>
      <c r="V23" s="15">
        <f t="shared" si="6"/>
        <v>0</v>
      </c>
      <c r="W23" s="142">
        <f t="shared" si="7"/>
        <v>0</v>
      </c>
      <c r="X23" s="142">
        <f t="shared" si="26"/>
        <v>0</v>
      </c>
      <c r="Y23" s="15">
        <f t="shared" si="27"/>
        <v>0</v>
      </c>
      <c r="Z23" s="16">
        <f t="shared" si="28"/>
        <v>0</v>
      </c>
      <c r="AA23" s="17">
        <f t="shared" si="29"/>
        <v>0</v>
      </c>
      <c r="AD23" s="159">
        <f t="shared" si="8"/>
        <v>0</v>
      </c>
      <c r="AE23" s="159">
        <f t="shared" si="9"/>
        <v>0</v>
      </c>
      <c r="AG23" s="157">
        <f t="shared" si="30"/>
        <v>0</v>
      </c>
      <c r="AI23" s="159">
        <f t="shared" si="10"/>
        <v>0</v>
      </c>
      <c r="AJ23" s="159">
        <f t="shared" si="11"/>
        <v>0</v>
      </c>
      <c r="AK23" s="231">
        <f t="shared" si="31"/>
        <v>0</v>
      </c>
      <c r="AL23" s="231">
        <f t="shared" si="32"/>
        <v>0</v>
      </c>
      <c r="AM23" s="231">
        <f t="shared" si="33"/>
        <v>0</v>
      </c>
      <c r="AN23" s="194">
        <f t="shared" si="34"/>
        <v>0</v>
      </c>
      <c r="AO23" s="405">
        <f t="shared" si="35"/>
        <v>0</v>
      </c>
      <c r="AP23" s="406">
        <f t="shared" si="36"/>
        <v>0</v>
      </c>
      <c r="AQ23" s="407"/>
      <c r="AR23" s="411">
        <f t="shared" si="37"/>
        <v>0</v>
      </c>
      <c r="AS23" s="408">
        <f t="shared" si="38"/>
        <v>0</v>
      </c>
      <c r="AT23" s="409"/>
      <c r="AU23" s="414">
        <f t="shared" si="39"/>
        <v>0</v>
      </c>
      <c r="AV23" s="406">
        <f t="shared" si="40"/>
        <v>0</v>
      </c>
      <c r="AW23" s="411"/>
      <c r="AX23" s="411">
        <f t="shared" si="41"/>
        <v>0</v>
      </c>
      <c r="AY23" s="412">
        <f t="shared" si="42"/>
        <v>0</v>
      </c>
      <c r="AZ23" s="413"/>
      <c r="BA23" s="411">
        <f t="shared" si="43"/>
        <v>0</v>
      </c>
      <c r="BB23" s="406">
        <f t="shared" si="44"/>
        <v>0</v>
      </c>
      <c r="BC23" s="303" t="str">
        <f t="shared" si="45"/>
        <v xml:space="preserve"> </v>
      </c>
      <c r="BD23" s="210">
        <f t="shared" si="54"/>
        <v>0</v>
      </c>
      <c r="BE23" s="200">
        <f t="shared" si="12"/>
        <v>0</v>
      </c>
      <c r="BF23" s="200">
        <f t="shared" si="13"/>
        <v>0</v>
      </c>
      <c r="BG23" s="200">
        <f t="shared" si="14"/>
        <v>0</v>
      </c>
      <c r="BH23" s="211">
        <f t="shared" si="15"/>
        <v>0</v>
      </c>
      <c r="BI23" s="210" t="str">
        <f t="shared" si="16"/>
        <v xml:space="preserve"> </v>
      </c>
      <c r="BJ23" s="200" t="str">
        <f t="shared" si="17"/>
        <v xml:space="preserve"> </v>
      </c>
      <c r="BK23" s="200" t="str">
        <f t="shared" si="18"/>
        <v xml:space="preserve"> </v>
      </c>
      <c r="BL23" s="200"/>
      <c r="BM23" s="213">
        <f t="shared" si="46"/>
        <v>0</v>
      </c>
      <c r="BO23" s="195" t="str">
        <f t="shared" si="19"/>
        <v/>
      </c>
      <c r="BP23" s="195" t="str">
        <f t="shared" si="20"/>
        <v/>
      </c>
      <c r="BQ23" s="195" t="str">
        <f t="shared" si="21"/>
        <v/>
      </c>
      <c r="BR23" s="215">
        <f t="shared" si="47"/>
        <v>0</v>
      </c>
      <c r="BS23" s="195" t="str">
        <f t="shared" si="48"/>
        <v/>
      </c>
      <c r="BU23" s="301" t="str">
        <f t="shared" si="49"/>
        <v xml:space="preserve"> </v>
      </c>
      <c r="BV23" s="301" t="str">
        <f t="shared" si="49"/>
        <v xml:space="preserve"> </v>
      </c>
      <c r="BW23" s="301" t="str">
        <f t="shared" si="49"/>
        <v xml:space="preserve"> </v>
      </c>
      <c r="BX23" s="242">
        <f t="shared" si="50"/>
        <v>0</v>
      </c>
      <c r="BY23" s="301" t="b">
        <f t="shared" si="51"/>
        <v>0</v>
      </c>
      <c r="BZ23" s="301" t="b">
        <f t="shared" si="52"/>
        <v>0</v>
      </c>
      <c r="CA23" s="301" t="b">
        <f t="shared" si="53"/>
        <v>0</v>
      </c>
    </row>
    <row r="24" spans="1:79">
      <c r="A24" s="18">
        <v>16</v>
      </c>
      <c r="B24" s="217"/>
      <c r="C24" s="230"/>
      <c r="D24" s="230"/>
      <c r="E24" s="223"/>
      <c r="F24" s="223"/>
      <c r="G24" s="224"/>
      <c r="H24" s="225"/>
      <c r="I24" s="306" t="str">
        <f t="shared" si="0"/>
        <v/>
      </c>
      <c r="J24" s="306" t="str">
        <f t="shared" si="1"/>
        <v/>
      </c>
      <c r="K24" s="306" t="str">
        <f t="shared" si="2"/>
        <v/>
      </c>
      <c r="L24" s="226"/>
      <c r="M24" s="227"/>
      <c r="N24" s="227"/>
      <c r="O24" s="19">
        <f t="shared" si="3"/>
        <v>0</v>
      </c>
      <c r="P24" s="14">
        <f t="shared" si="4"/>
        <v>0</v>
      </c>
      <c r="Q24" s="15">
        <f t="shared" si="22"/>
        <v>0</v>
      </c>
      <c r="R24" s="15">
        <f t="shared" si="23"/>
        <v>0</v>
      </c>
      <c r="S24" s="15">
        <f t="shared" si="24"/>
        <v>0</v>
      </c>
      <c r="T24" s="15">
        <f t="shared" si="5"/>
        <v>0</v>
      </c>
      <c r="U24" s="142">
        <f t="shared" si="25"/>
        <v>0</v>
      </c>
      <c r="V24" s="15">
        <f t="shared" si="6"/>
        <v>0</v>
      </c>
      <c r="W24" s="142">
        <f t="shared" si="7"/>
        <v>0</v>
      </c>
      <c r="X24" s="142">
        <f t="shared" si="26"/>
        <v>0</v>
      </c>
      <c r="Y24" s="15">
        <f t="shared" si="27"/>
        <v>0</v>
      </c>
      <c r="Z24" s="16">
        <f t="shared" si="28"/>
        <v>0</v>
      </c>
      <c r="AA24" s="17">
        <f t="shared" si="29"/>
        <v>0</v>
      </c>
      <c r="AD24" s="159">
        <f t="shared" si="8"/>
        <v>0</v>
      </c>
      <c r="AE24" s="159">
        <f t="shared" si="9"/>
        <v>0</v>
      </c>
      <c r="AG24" s="157">
        <f t="shared" si="30"/>
        <v>0</v>
      </c>
      <c r="AI24" s="159">
        <f t="shared" si="10"/>
        <v>0</v>
      </c>
      <c r="AJ24" s="159">
        <f t="shared" si="11"/>
        <v>0</v>
      </c>
      <c r="AK24" s="231">
        <f t="shared" si="31"/>
        <v>0</v>
      </c>
      <c r="AL24" s="231">
        <f t="shared" si="32"/>
        <v>0</v>
      </c>
      <c r="AM24" s="231">
        <f t="shared" si="33"/>
        <v>0</v>
      </c>
      <c r="AN24" s="194">
        <f t="shared" si="34"/>
        <v>0</v>
      </c>
      <c r="AO24" s="405">
        <f t="shared" si="35"/>
        <v>0</v>
      </c>
      <c r="AP24" s="406">
        <f t="shared" si="36"/>
        <v>0</v>
      </c>
      <c r="AQ24" s="407"/>
      <c r="AR24" s="411">
        <f t="shared" si="37"/>
        <v>0</v>
      </c>
      <c r="AS24" s="408">
        <f t="shared" si="38"/>
        <v>0</v>
      </c>
      <c r="AT24" s="409"/>
      <c r="AU24" s="414">
        <f t="shared" si="39"/>
        <v>0</v>
      </c>
      <c r="AV24" s="406">
        <f t="shared" si="40"/>
        <v>0</v>
      </c>
      <c r="AW24" s="411"/>
      <c r="AX24" s="411">
        <f t="shared" si="41"/>
        <v>0</v>
      </c>
      <c r="AY24" s="412">
        <f t="shared" si="42"/>
        <v>0</v>
      </c>
      <c r="AZ24" s="413"/>
      <c r="BA24" s="411">
        <f t="shared" si="43"/>
        <v>0</v>
      </c>
      <c r="BB24" s="406">
        <f t="shared" si="44"/>
        <v>0</v>
      </c>
      <c r="BC24" s="303" t="str">
        <f t="shared" si="45"/>
        <v xml:space="preserve"> </v>
      </c>
      <c r="BD24" s="210">
        <f t="shared" si="54"/>
        <v>0</v>
      </c>
      <c r="BE24" s="200">
        <f t="shared" si="12"/>
        <v>0</v>
      </c>
      <c r="BF24" s="200">
        <f t="shared" si="13"/>
        <v>0</v>
      </c>
      <c r="BG24" s="200">
        <f t="shared" si="14"/>
        <v>0</v>
      </c>
      <c r="BH24" s="211">
        <f t="shared" si="15"/>
        <v>0</v>
      </c>
      <c r="BI24" s="210" t="str">
        <f t="shared" si="16"/>
        <v xml:space="preserve"> </v>
      </c>
      <c r="BJ24" s="200" t="str">
        <f t="shared" si="17"/>
        <v xml:space="preserve"> </v>
      </c>
      <c r="BK24" s="200" t="str">
        <f t="shared" si="18"/>
        <v xml:space="preserve"> </v>
      </c>
      <c r="BL24" s="200"/>
      <c r="BM24" s="213">
        <f t="shared" si="46"/>
        <v>0</v>
      </c>
      <c r="BO24" s="195" t="str">
        <f t="shared" si="19"/>
        <v/>
      </c>
      <c r="BP24" s="195" t="str">
        <f t="shared" si="20"/>
        <v/>
      </c>
      <c r="BQ24" s="195" t="str">
        <f t="shared" si="21"/>
        <v/>
      </c>
      <c r="BR24" s="215">
        <f t="shared" si="47"/>
        <v>0</v>
      </c>
      <c r="BS24" s="195" t="str">
        <f t="shared" si="48"/>
        <v/>
      </c>
      <c r="BU24" s="301" t="str">
        <f t="shared" si="49"/>
        <v xml:space="preserve"> </v>
      </c>
      <c r="BV24" s="301" t="str">
        <f t="shared" si="49"/>
        <v xml:space="preserve"> </v>
      </c>
      <c r="BW24" s="301" t="str">
        <f t="shared" si="49"/>
        <v xml:space="preserve"> </v>
      </c>
      <c r="BX24" s="242">
        <f t="shared" si="50"/>
        <v>0</v>
      </c>
      <c r="BY24" s="301" t="b">
        <f t="shared" si="51"/>
        <v>0</v>
      </c>
      <c r="BZ24" s="301" t="b">
        <f t="shared" si="52"/>
        <v>0</v>
      </c>
      <c r="CA24" s="301" t="b">
        <f t="shared" si="53"/>
        <v>0</v>
      </c>
    </row>
    <row r="25" spans="1:79">
      <c r="A25" s="35" t="s">
        <v>116</v>
      </c>
      <c r="B25" s="39"/>
      <c r="C25" s="150"/>
      <c r="D25" s="150"/>
      <c r="E25" s="228"/>
      <c r="F25" s="228"/>
      <c r="G25" s="219"/>
      <c r="H25" s="220"/>
      <c r="I25" s="305" t="str">
        <f t="shared" si="0"/>
        <v/>
      </c>
      <c r="J25" s="305" t="str">
        <f t="shared" si="1"/>
        <v/>
      </c>
      <c r="K25" s="305" t="str">
        <f t="shared" si="2"/>
        <v/>
      </c>
      <c r="L25" s="221"/>
      <c r="M25" s="222"/>
      <c r="N25" s="222"/>
      <c r="O25" s="19">
        <f t="shared" si="3"/>
        <v>0</v>
      </c>
      <c r="P25" s="14">
        <f t="shared" si="4"/>
        <v>0</v>
      </c>
      <c r="Q25" s="15">
        <f t="shared" si="22"/>
        <v>0</v>
      </c>
      <c r="R25" s="15">
        <f t="shared" si="23"/>
        <v>0</v>
      </c>
      <c r="S25" s="15">
        <f t="shared" si="24"/>
        <v>0</v>
      </c>
      <c r="T25" s="15">
        <f t="shared" si="5"/>
        <v>0</v>
      </c>
      <c r="U25" s="142">
        <f t="shared" si="25"/>
        <v>0</v>
      </c>
      <c r="V25" s="15">
        <f t="shared" si="6"/>
        <v>0</v>
      </c>
      <c r="W25" s="142">
        <f t="shared" si="7"/>
        <v>0</v>
      </c>
      <c r="X25" s="142">
        <f t="shared" si="26"/>
        <v>0</v>
      </c>
      <c r="Y25" s="15">
        <f t="shared" si="27"/>
        <v>0</v>
      </c>
      <c r="Z25" s="16">
        <f t="shared" si="28"/>
        <v>0</v>
      </c>
      <c r="AA25" s="17">
        <f t="shared" si="29"/>
        <v>0</v>
      </c>
      <c r="AD25" s="159">
        <f t="shared" si="8"/>
        <v>0</v>
      </c>
      <c r="AE25" s="159">
        <f t="shared" si="9"/>
        <v>0</v>
      </c>
      <c r="AG25" s="157">
        <f t="shared" si="30"/>
        <v>0</v>
      </c>
      <c r="AI25" s="159">
        <f t="shared" si="10"/>
        <v>0</v>
      </c>
      <c r="AJ25" s="159">
        <f t="shared" si="11"/>
        <v>0</v>
      </c>
      <c r="AK25" s="231">
        <f t="shared" si="31"/>
        <v>0</v>
      </c>
      <c r="AL25" s="231">
        <f t="shared" si="32"/>
        <v>0</v>
      </c>
      <c r="AM25" s="231">
        <f t="shared" si="33"/>
        <v>0</v>
      </c>
      <c r="AN25" s="194">
        <f t="shared" si="34"/>
        <v>0</v>
      </c>
      <c r="AO25" s="405">
        <f t="shared" si="35"/>
        <v>0</v>
      </c>
      <c r="AP25" s="406">
        <f t="shared" si="36"/>
        <v>0</v>
      </c>
      <c r="AQ25" s="407"/>
      <c r="AR25" s="411">
        <f t="shared" si="37"/>
        <v>0</v>
      </c>
      <c r="AS25" s="408">
        <f t="shared" si="38"/>
        <v>0</v>
      </c>
      <c r="AT25" s="409"/>
      <c r="AU25" s="414">
        <f t="shared" si="39"/>
        <v>0</v>
      </c>
      <c r="AV25" s="406">
        <f t="shared" si="40"/>
        <v>0</v>
      </c>
      <c r="AW25" s="411"/>
      <c r="AX25" s="411">
        <f t="shared" si="41"/>
        <v>0</v>
      </c>
      <c r="AY25" s="412">
        <f t="shared" si="42"/>
        <v>0</v>
      </c>
      <c r="AZ25" s="413"/>
      <c r="BA25" s="411">
        <f t="shared" si="43"/>
        <v>0</v>
      </c>
      <c r="BB25" s="406">
        <f t="shared" si="44"/>
        <v>0</v>
      </c>
      <c r="BC25" s="303" t="str">
        <f t="shared" si="45"/>
        <v xml:space="preserve"> </v>
      </c>
      <c r="BD25" s="210">
        <f t="shared" si="54"/>
        <v>0</v>
      </c>
      <c r="BE25" s="200">
        <f t="shared" si="12"/>
        <v>0</v>
      </c>
      <c r="BF25" s="200">
        <f t="shared" si="13"/>
        <v>0</v>
      </c>
      <c r="BG25" s="200">
        <f t="shared" si="14"/>
        <v>0</v>
      </c>
      <c r="BH25" s="211">
        <f t="shared" si="15"/>
        <v>0</v>
      </c>
      <c r="BI25" s="210" t="str">
        <f t="shared" si="16"/>
        <v xml:space="preserve"> </v>
      </c>
      <c r="BJ25" s="200" t="str">
        <f t="shared" si="17"/>
        <v xml:space="preserve"> </v>
      </c>
      <c r="BK25" s="200" t="str">
        <f t="shared" si="18"/>
        <v xml:space="preserve"> </v>
      </c>
      <c r="BL25" s="200"/>
      <c r="BM25" s="213">
        <f t="shared" si="46"/>
        <v>0</v>
      </c>
      <c r="BO25" s="195" t="str">
        <f t="shared" si="19"/>
        <v/>
      </c>
      <c r="BP25" s="195" t="str">
        <f t="shared" si="20"/>
        <v/>
      </c>
      <c r="BQ25" s="195" t="str">
        <f t="shared" si="21"/>
        <v/>
      </c>
      <c r="BR25" s="215">
        <f t="shared" si="47"/>
        <v>0</v>
      </c>
      <c r="BS25" s="195" t="str">
        <f t="shared" si="48"/>
        <v/>
      </c>
      <c r="BU25" s="301" t="str">
        <f t="shared" si="49"/>
        <v xml:space="preserve"> </v>
      </c>
      <c r="BV25" s="301" t="str">
        <f t="shared" si="49"/>
        <v xml:space="preserve"> </v>
      </c>
      <c r="BW25" s="301" t="str">
        <f t="shared" si="49"/>
        <v xml:space="preserve"> </v>
      </c>
      <c r="BX25" s="242">
        <f t="shared" si="50"/>
        <v>0</v>
      </c>
      <c r="BY25" s="301" t="b">
        <f t="shared" si="51"/>
        <v>0</v>
      </c>
      <c r="BZ25" s="301" t="b">
        <f t="shared" si="52"/>
        <v>0</v>
      </c>
      <c r="CA25" s="301" t="b">
        <f t="shared" si="53"/>
        <v>0</v>
      </c>
    </row>
    <row r="26" spans="1:79">
      <c r="A26" s="36" t="s">
        <v>117</v>
      </c>
      <c r="B26" s="38"/>
      <c r="C26" s="149"/>
      <c r="D26" s="149"/>
      <c r="E26" s="223"/>
      <c r="F26" s="223"/>
      <c r="G26" s="224"/>
      <c r="H26" s="225"/>
      <c r="I26" s="306" t="str">
        <f t="shared" si="0"/>
        <v/>
      </c>
      <c r="J26" s="306" t="str">
        <f t="shared" si="1"/>
        <v/>
      </c>
      <c r="K26" s="306" t="str">
        <f t="shared" si="2"/>
        <v/>
      </c>
      <c r="L26" s="226"/>
      <c r="M26" s="227"/>
      <c r="N26" s="227"/>
      <c r="O26" s="19">
        <f t="shared" si="3"/>
        <v>0</v>
      </c>
      <c r="P26" s="14">
        <f t="shared" si="4"/>
        <v>0</v>
      </c>
      <c r="Q26" s="15">
        <f t="shared" si="22"/>
        <v>0</v>
      </c>
      <c r="R26" s="15">
        <f t="shared" si="23"/>
        <v>0</v>
      </c>
      <c r="S26" s="15">
        <f t="shared" si="24"/>
        <v>0</v>
      </c>
      <c r="T26" s="15">
        <f t="shared" si="5"/>
        <v>0</v>
      </c>
      <c r="U26" s="142">
        <f t="shared" si="25"/>
        <v>0</v>
      </c>
      <c r="V26" s="15">
        <f t="shared" si="6"/>
        <v>0</v>
      </c>
      <c r="W26" s="142">
        <f t="shared" si="7"/>
        <v>0</v>
      </c>
      <c r="X26" s="142">
        <f t="shared" si="26"/>
        <v>0</v>
      </c>
      <c r="Y26" s="15">
        <f t="shared" si="27"/>
        <v>0</v>
      </c>
      <c r="Z26" s="16">
        <f t="shared" si="28"/>
        <v>0</v>
      </c>
      <c r="AA26" s="17">
        <f t="shared" si="29"/>
        <v>0</v>
      </c>
      <c r="AD26" s="159">
        <f t="shared" si="8"/>
        <v>0</v>
      </c>
      <c r="AE26" s="159">
        <f t="shared" si="9"/>
        <v>0</v>
      </c>
      <c r="AG26" s="157">
        <f t="shared" si="30"/>
        <v>0</v>
      </c>
      <c r="AI26" s="159">
        <f t="shared" si="10"/>
        <v>0</v>
      </c>
      <c r="AJ26" s="159">
        <f t="shared" si="11"/>
        <v>0</v>
      </c>
      <c r="AK26" s="231">
        <f t="shared" si="31"/>
        <v>0</v>
      </c>
      <c r="AL26" s="231">
        <f t="shared" si="32"/>
        <v>0</v>
      </c>
      <c r="AM26" s="231">
        <f t="shared" si="33"/>
        <v>0</v>
      </c>
      <c r="AN26" s="194">
        <f t="shared" si="34"/>
        <v>0</v>
      </c>
      <c r="AO26" s="405">
        <f t="shared" si="35"/>
        <v>0</v>
      </c>
      <c r="AP26" s="406">
        <f t="shared" si="36"/>
        <v>0</v>
      </c>
      <c r="AQ26" s="407"/>
      <c r="AR26" s="411">
        <f t="shared" si="37"/>
        <v>0</v>
      </c>
      <c r="AS26" s="408">
        <f t="shared" si="38"/>
        <v>0</v>
      </c>
      <c r="AT26" s="409"/>
      <c r="AU26" s="414">
        <f t="shared" si="39"/>
        <v>0</v>
      </c>
      <c r="AV26" s="406">
        <f t="shared" si="40"/>
        <v>0</v>
      </c>
      <c r="AW26" s="411"/>
      <c r="AX26" s="411">
        <f t="shared" si="41"/>
        <v>0</v>
      </c>
      <c r="AY26" s="412">
        <f t="shared" si="42"/>
        <v>0</v>
      </c>
      <c r="AZ26" s="413"/>
      <c r="BA26" s="411">
        <f t="shared" si="43"/>
        <v>0</v>
      </c>
      <c r="BB26" s="406">
        <f t="shared" si="44"/>
        <v>0</v>
      </c>
      <c r="BC26" s="303" t="str">
        <f t="shared" si="45"/>
        <v xml:space="preserve"> </v>
      </c>
      <c r="BD26" s="210">
        <f t="shared" si="54"/>
        <v>0</v>
      </c>
      <c r="BE26" s="200">
        <f t="shared" si="12"/>
        <v>0</v>
      </c>
      <c r="BF26" s="200">
        <f t="shared" si="13"/>
        <v>0</v>
      </c>
      <c r="BG26" s="200">
        <f t="shared" si="14"/>
        <v>0</v>
      </c>
      <c r="BH26" s="211">
        <f t="shared" si="15"/>
        <v>0</v>
      </c>
      <c r="BI26" s="210" t="str">
        <f t="shared" si="16"/>
        <v xml:space="preserve"> </v>
      </c>
      <c r="BJ26" s="200" t="str">
        <f t="shared" si="17"/>
        <v xml:space="preserve"> </v>
      </c>
      <c r="BK26" s="200" t="str">
        <f t="shared" si="18"/>
        <v xml:space="preserve"> </v>
      </c>
      <c r="BL26" s="200"/>
      <c r="BM26" s="213">
        <f t="shared" si="46"/>
        <v>0</v>
      </c>
      <c r="BO26" s="195" t="str">
        <f t="shared" si="19"/>
        <v/>
      </c>
      <c r="BP26" s="195" t="str">
        <f t="shared" si="20"/>
        <v/>
      </c>
      <c r="BQ26" s="195" t="str">
        <f t="shared" si="21"/>
        <v/>
      </c>
      <c r="BR26" s="215">
        <f t="shared" si="47"/>
        <v>0</v>
      </c>
      <c r="BS26" s="195" t="str">
        <f t="shared" si="48"/>
        <v/>
      </c>
      <c r="BU26" s="301" t="str">
        <f t="shared" si="49"/>
        <v xml:space="preserve"> </v>
      </c>
      <c r="BV26" s="301" t="str">
        <f t="shared" si="49"/>
        <v xml:space="preserve"> </v>
      </c>
      <c r="BW26" s="301" t="str">
        <f t="shared" si="49"/>
        <v xml:space="preserve"> </v>
      </c>
      <c r="BX26" s="242">
        <f t="shared" si="50"/>
        <v>0</v>
      </c>
      <c r="BY26" s="301" t="b">
        <f t="shared" si="51"/>
        <v>0</v>
      </c>
      <c r="BZ26" s="301" t="b">
        <f t="shared" si="52"/>
        <v>0</v>
      </c>
      <c r="CA26" s="301" t="b">
        <f t="shared" si="53"/>
        <v>0</v>
      </c>
    </row>
    <row r="27" spans="1:79">
      <c r="A27" s="35" t="s">
        <v>118</v>
      </c>
      <c r="B27" s="39"/>
      <c r="C27" s="150"/>
      <c r="D27" s="150"/>
      <c r="E27" s="228"/>
      <c r="F27" s="228"/>
      <c r="G27" s="219"/>
      <c r="H27" s="220"/>
      <c r="I27" s="305" t="str">
        <f t="shared" si="0"/>
        <v/>
      </c>
      <c r="J27" s="305" t="str">
        <f t="shared" si="1"/>
        <v/>
      </c>
      <c r="K27" s="305" t="str">
        <f t="shared" si="2"/>
        <v/>
      </c>
      <c r="L27" s="221"/>
      <c r="M27" s="222"/>
      <c r="N27" s="222"/>
      <c r="O27" s="19">
        <f t="shared" si="3"/>
        <v>0</v>
      </c>
      <c r="P27" s="14">
        <f t="shared" si="4"/>
        <v>0</v>
      </c>
      <c r="Q27" s="15">
        <f t="shared" si="22"/>
        <v>0</v>
      </c>
      <c r="R27" s="15">
        <f t="shared" si="23"/>
        <v>0</v>
      </c>
      <c r="S27" s="15">
        <f t="shared" si="24"/>
        <v>0</v>
      </c>
      <c r="T27" s="15">
        <f t="shared" si="5"/>
        <v>0</v>
      </c>
      <c r="U27" s="142">
        <f t="shared" si="25"/>
        <v>0</v>
      </c>
      <c r="V27" s="15">
        <f t="shared" si="6"/>
        <v>0</v>
      </c>
      <c r="W27" s="142">
        <f t="shared" si="7"/>
        <v>0</v>
      </c>
      <c r="X27" s="142">
        <f t="shared" si="26"/>
        <v>0</v>
      </c>
      <c r="Y27" s="15">
        <f t="shared" si="27"/>
        <v>0</v>
      </c>
      <c r="Z27" s="16">
        <f t="shared" si="28"/>
        <v>0</v>
      </c>
      <c r="AA27" s="17">
        <f t="shared" si="29"/>
        <v>0</v>
      </c>
      <c r="AD27" s="159">
        <f t="shared" si="8"/>
        <v>0</v>
      </c>
      <c r="AE27" s="159">
        <f t="shared" si="9"/>
        <v>0</v>
      </c>
      <c r="AG27" s="157">
        <f t="shared" si="30"/>
        <v>0</v>
      </c>
      <c r="AI27" s="159">
        <f t="shared" si="10"/>
        <v>0</v>
      </c>
      <c r="AJ27" s="159">
        <f t="shared" si="11"/>
        <v>0</v>
      </c>
      <c r="AK27" s="231">
        <f t="shared" si="31"/>
        <v>0</v>
      </c>
      <c r="AL27" s="231">
        <f t="shared" si="32"/>
        <v>0</v>
      </c>
      <c r="AM27" s="231">
        <f t="shared" si="33"/>
        <v>0</v>
      </c>
      <c r="AN27" s="194">
        <f t="shared" si="34"/>
        <v>0</v>
      </c>
      <c r="AO27" s="405">
        <f t="shared" si="35"/>
        <v>0</v>
      </c>
      <c r="AP27" s="406">
        <f t="shared" si="36"/>
        <v>0</v>
      </c>
      <c r="AQ27" s="407"/>
      <c r="AR27" s="411">
        <f t="shared" si="37"/>
        <v>0</v>
      </c>
      <c r="AS27" s="408">
        <f t="shared" si="38"/>
        <v>0</v>
      </c>
      <c r="AT27" s="409"/>
      <c r="AU27" s="414">
        <f t="shared" si="39"/>
        <v>0</v>
      </c>
      <c r="AV27" s="406">
        <f t="shared" si="40"/>
        <v>0</v>
      </c>
      <c r="AW27" s="411"/>
      <c r="AX27" s="411">
        <f t="shared" si="41"/>
        <v>0</v>
      </c>
      <c r="AY27" s="412">
        <f t="shared" si="42"/>
        <v>0</v>
      </c>
      <c r="AZ27" s="413"/>
      <c r="BA27" s="411">
        <f t="shared" si="43"/>
        <v>0</v>
      </c>
      <c r="BB27" s="406">
        <f t="shared" si="44"/>
        <v>0</v>
      </c>
      <c r="BC27" s="303" t="str">
        <f t="shared" si="45"/>
        <v xml:space="preserve"> </v>
      </c>
      <c r="BD27" s="210">
        <f t="shared" si="54"/>
        <v>0</v>
      </c>
      <c r="BE27" s="200">
        <f t="shared" si="12"/>
        <v>0</v>
      </c>
      <c r="BF27" s="200">
        <f t="shared" si="13"/>
        <v>0</v>
      </c>
      <c r="BG27" s="200">
        <f t="shared" si="14"/>
        <v>0</v>
      </c>
      <c r="BH27" s="211">
        <f t="shared" si="15"/>
        <v>0</v>
      </c>
      <c r="BI27" s="210" t="str">
        <f t="shared" si="16"/>
        <v xml:space="preserve"> </v>
      </c>
      <c r="BJ27" s="200" t="str">
        <f t="shared" si="17"/>
        <v xml:space="preserve"> </v>
      </c>
      <c r="BK27" s="200" t="str">
        <f t="shared" si="18"/>
        <v xml:space="preserve"> </v>
      </c>
      <c r="BL27" s="200"/>
      <c r="BM27" s="213">
        <f t="shared" si="46"/>
        <v>0</v>
      </c>
      <c r="BO27" s="195" t="str">
        <f t="shared" si="19"/>
        <v/>
      </c>
      <c r="BP27" s="195" t="str">
        <f t="shared" si="20"/>
        <v/>
      </c>
      <c r="BQ27" s="195" t="str">
        <f t="shared" si="21"/>
        <v/>
      </c>
      <c r="BR27" s="215">
        <f t="shared" si="47"/>
        <v>0</v>
      </c>
      <c r="BS27" s="195" t="str">
        <f t="shared" si="48"/>
        <v/>
      </c>
      <c r="BU27" s="301" t="str">
        <f t="shared" si="49"/>
        <v xml:space="preserve"> </v>
      </c>
      <c r="BV27" s="301" t="str">
        <f t="shared" si="49"/>
        <v xml:space="preserve"> </v>
      </c>
      <c r="BW27" s="301" t="str">
        <f t="shared" si="49"/>
        <v xml:space="preserve"> </v>
      </c>
      <c r="BX27" s="242">
        <f t="shared" si="50"/>
        <v>0</v>
      </c>
      <c r="BY27" s="301" t="b">
        <f t="shared" si="51"/>
        <v>0</v>
      </c>
      <c r="BZ27" s="301" t="b">
        <f t="shared" si="52"/>
        <v>0</v>
      </c>
      <c r="CA27" s="301" t="b">
        <f t="shared" si="53"/>
        <v>0</v>
      </c>
    </row>
    <row r="28" spans="1:79">
      <c r="A28" s="36" t="s">
        <v>119</v>
      </c>
      <c r="B28" s="38"/>
      <c r="C28" s="149"/>
      <c r="D28" s="149"/>
      <c r="E28" s="223"/>
      <c r="F28" s="223"/>
      <c r="G28" s="224"/>
      <c r="H28" s="225"/>
      <c r="I28" s="306" t="str">
        <f t="shared" si="0"/>
        <v/>
      </c>
      <c r="J28" s="306" t="str">
        <f t="shared" si="1"/>
        <v/>
      </c>
      <c r="K28" s="306" t="str">
        <f t="shared" si="2"/>
        <v/>
      </c>
      <c r="L28" s="226"/>
      <c r="M28" s="227"/>
      <c r="N28" s="227"/>
      <c r="O28" s="19">
        <f t="shared" si="3"/>
        <v>0</v>
      </c>
      <c r="P28" s="14">
        <f t="shared" si="4"/>
        <v>0</v>
      </c>
      <c r="Q28" s="15">
        <f t="shared" si="22"/>
        <v>0</v>
      </c>
      <c r="R28" s="15">
        <f t="shared" si="23"/>
        <v>0</v>
      </c>
      <c r="S28" s="15">
        <f t="shared" si="24"/>
        <v>0</v>
      </c>
      <c r="T28" s="15">
        <f t="shared" si="5"/>
        <v>0</v>
      </c>
      <c r="U28" s="142">
        <f t="shared" si="25"/>
        <v>0</v>
      </c>
      <c r="V28" s="15">
        <f t="shared" si="6"/>
        <v>0</v>
      </c>
      <c r="W28" s="142">
        <f t="shared" si="7"/>
        <v>0</v>
      </c>
      <c r="X28" s="142">
        <f t="shared" si="26"/>
        <v>0</v>
      </c>
      <c r="Y28" s="15">
        <f t="shared" si="27"/>
        <v>0</v>
      </c>
      <c r="Z28" s="16">
        <f t="shared" si="28"/>
        <v>0</v>
      </c>
      <c r="AA28" s="17">
        <f t="shared" si="29"/>
        <v>0</v>
      </c>
      <c r="AD28" s="159">
        <f t="shared" si="8"/>
        <v>0</v>
      </c>
      <c r="AE28" s="159">
        <f t="shared" si="9"/>
        <v>0</v>
      </c>
      <c r="AG28" s="157">
        <f t="shared" si="30"/>
        <v>0</v>
      </c>
      <c r="AI28" s="159">
        <f t="shared" si="10"/>
        <v>0</v>
      </c>
      <c r="AJ28" s="159">
        <f t="shared" si="11"/>
        <v>0</v>
      </c>
      <c r="AK28" s="231">
        <f t="shared" si="31"/>
        <v>0</v>
      </c>
      <c r="AL28" s="231">
        <f t="shared" si="32"/>
        <v>0</v>
      </c>
      <c r="AM28" s="231">
        <f t="shared" si="33"/>
        <v>0</v>
      </c>
      <c r="AN28" s="194">
        <f t="shared" si="34"/>
        <v>0</v>
      </c>
      <c r="AO28" s="405">
        <f t="shared" si="35"/>
        <v>0</v>
      </c>
      <c r="AP28" s="406">
        <f t="shared" si="36"/>
        <v>0</v>
      </c>
      <c r="AQ28" s="407"/>
      <c r="AR28" s="411">
        <f t="shared" si="37"/>
        <v>0</v>
      </c>
      <c r="AS28" s="408">
        <f t="shared" si="38"/>
        <v>0</v>
      </c>
      <c r="AT28" s="409"/>
      <c r="AU28" s="414">
        <f t="shared" si="39"/>
        <v>0</v>
      </c>
      <c r="AV28" s="406">
        <f t="shared" si="40"/>
        <v>0</v>
      </c>
      <c r="AW28" s="411"/>
      <c r="AX28" s="411">
        <f t="shared" si="41"/>
        <v>0</v>
      </c>
      <c r="AY28" s="412">
        <f t="shared" si="42"/>
        <v>0</v>
      </c>
      <c r="AZ28" s="413"/>
      <c r="BA28" s="411">
        <f t="shared" si="43"/>
        <v>0</v>
      </c>
      <c r="BB28" s="406">
        <f t="shared" si="44"/>
        <v>0</v>
      </c>
      <c r="BC28" s="303" t="str">
        <f t="shared" si="45"/>
        <v xml:space="preserve"> </v>
      </c>
      <c r="BD28" s="210">
        <f t="shared" si="54"/>
        <v>0</v>
      </c>
      <c r="BE28" s="200">
        <f t="shared" si="12"/>
        <v>0</v>
      </c>
      <c r="BF28" s="200">
        <f t="shared" si="13"/>
        <v>0</v>
      </c>
      <c r="BG28" s="200">
        <f t="shared" si="14"/>
        <v>0</v>
      </c>
      <c r="BH28" s="211">
        <f t="shared" si="15"/>
        <v>0</v>
      </c>
      <c r="BI28" s="210" t="str">
        <f t="shared" si="16"/>
        <v xml:space="preserve"> </v>
      </c>
      <c r="BJ28" s="200" t="str">
        <f t="shared" si="17"/>
        <v xml:space="preserve"> </v>
      </c>
      <c r="BK28" s="200" t="str">
        <f t="shared" si="18"/>
        <v xml:space="preserve"> </v>
      </c>
      <c r="BL28" s="200"/>
      <c r="BM28" s="213">
        <f t="shared" si="46"/>
        <v>0</v>
      </c>
      <c r="BO28" s="195" t="str">
        <f t="shared" si="19"/>
        <v/>
      </c>
      <c r="BP28" s="195" t="str">
        <f t="shared" si="20"/>
        <v/>
      </c>
      <c r="BQ28" s="195" t="str">
        <f t="shared" si="21"/>
        <v/>
      </c>
      <c r="BR28" s="215">
        <f t="shared" si="47"/>
        <v>0</v>
      </c>
      <c r="BS28" s="195" t="str">
        <f t="shared" si="48"/>
        <v/>
      </c>
      <c r="BU28" s="301" t="str">
        <f t="shared" si="49"/>
        <v xml:space="preserve"> </v>
      </c>
      <c r="BV28" s="301" t="str">
        <f t="shared" si="49"/>
        <v xml:space="preserve"> </v>
      </c>
      <c r="BW28" s="301" t="str">
        <f t="shared" si="49"/>
        <v xml:space="preserve"> </v>
      </c>
      <c r="BX28" s="242">
        <f t="shared" si="50"/>
        <v>0</v>
      </c>
      <c r="BY28" s="301" t="b">
        <f t="shared" si="51"/>
        <v>0</v>
      </c>
      <c r="BZ28" s="301" t="b">
        <f t="shared" si="52"/>
        <v>0</v>
      </c>
      <c r="CA28" s="301" t="b">
        <f t="shared" si="53"/>
        <v>0</v>
      </c>
    </row>
    <row r="29" spans="1:79">
      <c r="A29" s="35" t="s">
        <v>120</v>
      </c>
      <c r="B29" s="39"/>
      <c r="C29" s="150"/>
      <c r="D29" s="150"/>
      <c r="E29" s="228"/>
      <c r="F29" s="228"/>
      <c r="G29" s="219"/>
      <c r="H29" s="220"/>
      <c r="I29" s="305" t="str">
        <f t="shared" si="0"/>
        <v/>
      </c>
      <c r="J29" s="305" t="str">
        <f t="shared" si="1"/>
        <v/>
      </c>
      <c r="K29" s="305" t="str">
        <f t="shared" si="2"/>
        <v/>
      </c>
      <c r="L29" s="221"/>
      <c r="M29" s="222"/>
      <c r="N29" s="222"/>
      <c r="O29" s="19">
        <f t="shared" si="3"/>
        <v>0</v>
      </c>
      <c r="P29" s="14">
        <f t="shared" si="4"/>
        <v>0</v>
      </c>
      <c r="Q29" s="15">
        <f t="shared" si="22"/>
        <v>0</v>
      </c>
      <c r="R29" s="15">
        <f t="shared" si="23"/>
        <v>0</v>
      </c>
      <c r="S29" s="15">
        <f t="shared" si="24"/>
        <v>0</v>
      </c>
      <c r="T29" s="15">
        <f t="shared" si="5"/>
        <v>0</v>
      </c>
      <c r="U29" s="142">
        <f t="shared" si="25"/>
        <v>0</v>
      </c>
      <c r="V29" s="15">
        <f t="shared" si="6"/>
        <v>0</v>
      </c>
      <c r="W29" s="142">
        <f t="shared" si="7"/>
        <v>0</v>
      </c>
      <c r="X29" s="142">
        <f t="shared" si="26"/>
        <v>0</v>
      </c>
      <c r="Y29" s="15">
        <f t="shared" si="27"/>
        <v>0</v>
      </c>
      <c r="Z29" s="16">
        <f t="shared" si="28"/>
        <v>0</v>
      </c>
      <c r="AA29" s="17">
        <f t="shared" si="29"/>
        <v>0</v>
      </c>
      <c r="AD29" s="159">
        <f t="shared" si="8"/>
        <v>0</v>
      </c>
      <c r="AE29" s="159">
        <f t="shared" si="9"/>
        <v>0</v>
      </c>
      <c r="AG29" s="157">
        <f t="shared" si="30"/>
        <v>0</v>
      </c>
      <c r="AI29" s="159">
        <f t="shared" si="10"/>
        <v>0</v>
      </c>
      <c r="AJ29" s="159">
        <f t="shared" si="11"/>
        <v>0</v>
      </c>
      <c r="AK29" s="231">
        <f t="shared" si="31"/>
        <v>0</v>
      </c>
      <c r="AL29" s="231">
        <f t="shared" si="32"/>
        <v>0</v>
      </c>
      <c r="AM29" s="231">
        <f t="shared" si="33"/>
        <v>0</v>
      </c>
      <c r="AN29" s="194">
        <f t="shared" si="34"/>
        <v>0</v>
      </c>
      <c r="AO29" s="405">
        <f t="shared" si="35"/>
        <v>0</v>
      </c>
      <c r="AP29" s="406">
        <f t="shared" si="36"/>
        <v>0</v>
      </c>
      <c r="AQ29" s="407"/>
      <c r="AR29" s="411">
        <f t="shared" si="37"/>
        <v>0</v>
      </c>
      <c r="AS29" s="408">
        <f t="shared" si="38"/>
        <v>0</v>
      </c>
      <c r="AT29" s="409"/>
      <c r="AU29" s="414">
        <f t="shared" si="39"/>
        <v>0</v>
      </c>
      <c r="AV29" s="406">
        <f t="shared" si="40"/>
        <v>0</v>
      </c>
      <c r="AW29" s="411"/>
      <c r="AX29" s="411">
        <f t="shared" si="41"/>
        <v>0</v>
      </c>
      <c r="AY29" s="412">
        <f t="shared" si="42"/>
        <v>0</v>
      </c>
      <c r="AZ29" s="413"/>
      <c r="BA29" s="411">
        <f t="shared" si="43"/>
        <v>0</v>
      </c>
      <c r="BB29" s="406">
        <f t="shared" si="44"/>
        <v>0</v>
      </c>
      <c r="BC29" s="303" t="str">
        <f t="shared" si="45"/>
        <v xml:space="preserve"> </v>
      </c>
      <c r="BD29" s="210">
        <f t="shared" si="54"/>
        <v>0</v>
      </c>
      <c r="BE29" s="200">
        <f t="shared" si="12"/>
        <v>0</v>
      </c>
      <c r="BF29" s="200">
        <f t="shared" si="13"/>
        <v>0</v>
      </c>
      <c r="BG29" s="200">
        <f t="shared" si="14"/>
        <v>0</v>
      </c>
      <c r="BH29" s="211">
        <f t="shared" si="15"/>
        <v>0</v>
      </c>
      <c r="BI29" s="210" t="str">
        <f t="shared" si="16"/>
        <v xml:space="preserve"> </v>
      </c>
      <c r="BJ29" s="200" t="str">
        <f t="shared" si="17"/>
        <v xml:space="preserve"> </v>
      </c>
      <c r="BK29" s="200" t="str">
        <f t="shared" si="18"/>
        <v xml:space="preserve"> </v>
      </c>
      <c r="BL29" s="200"/>
      <c r="BM29" s="213">
        <f t="shared" si="46"/>
        <v>0</v>
      </c>
      <c r="BO29" s="195" t="str">
        <f t="shared" si="19"/>
        <v/>
      </c>
      <c r="BP29" s="195" t="str">
        <f t="shared" si="20"/>
        <v/>
      </c>
      <c r="BQ29" s="195" t="str">
        <f t="shared" si="21"/>
        <v/>
      </c>
      <c r="BR29" s="215">
        <f t="shared" si="47"/>
        <v>0</v>
      </c>
      <c r="BS29" s="195" t="str">
        <f t="shared" si="48"/>
        <v/>
      </c>
      <c r="BU29" s="301" t="str">
        <f t="shared" si="49"/>
        <v xml:space="preserve"> </v>
      </c>
      <c r="BV29" s="301" t="str">
        <f t="shared" si="49"/>
        <v xml:space="preserve"> </v>
      </c>
      <c r="BW29" s="301" t="str">
        <f t="shared" si="49"/>
        <v xml:space="preserve"> </v>
      </c>
      <c r="BX29" s="242">
        <f t="shared" si="50"/>
        <v>0</v>
      </c>
      <c r="BY29" s="301" t="b">
        <f t="shared" si="51"/>
        <v>0</v>
      </c>
      <c r="BZ29" s="301" t="b">
        <f t="shared" si="52"/>
        <v>0</v>
      </c>
      <c r="CA29" s="301" t="b">
        <f t="shared" si="53"/>
        <v>0</v>
      </c>
    </row>
    <row r="30" spans="1:79">
      <c r="A30" s="36" t="s">
        <v>121</v>
      </c>
      <c r="B30" s="38"/>
      <c r="C30" s="149"/>
      <c r="D30" s="149"/>
      <c r="E30" s="223"/>
      <c r="F30" s="223"/>
      <c r="G30" s="224"/>
      <c r="H30" s="225"/>
      <c r="I30" s="306" t="str">
        <f t="shared" si="0"/>
        <v/>
      </c>
      <c r="J30" s="306" t="str">
        <f t="shared" si="1"/>
        <v/>
      </c>
      <c r="K30" s="306" t="str">
        <f t="shared" si="2"/>
        <v/>
      </c>
      <c r="L30" s="226"/>
      <c r="M30" s="227"/>
      <c r="N30" s="227"/>
      <c r="O30" s="19">
        <f t="shared" si="3"/>
        <v>0</v>
      </c>
      <c r="P30" s="14">
        <f t="shared" si="4"/>
        <v>0</v>
      </c>
      <c r="Q30" s="15">
        <f t="shared" si="22"/>
        <v>0</v>
      </c>
      <c r="R30" s="15">
        <f t="shared" si="23"/>
        <v>0</v>
      </c>
      <c r="S30" s="15">
        <f t="shared" si="24"/>
        <v>0</v>
      </c>
      <c r="T30" s="15">
        <f t="shared" si="5"/>
        <v>0</v>
      </c>
      <c r="U30" s="142">
        <f t="shared" si="25"/>
        <v>0</v>
      </c>
      <c r="V30" s="15">
        <f t="shared" si="6"/>
        <v>0</v>
      </c>
      <c r="W30" s="142">
        <f t="shared" si="7"/>
        <v>0</v>
      </c>
      <c r="X30" s="142">
        <f t="shared" si="26"/>
        <v>0</v>
      </c>
      <c r="Y30" s="15">
        <f t="shared" si="27"/>
        <v>0</v>
      </c>
      <c r="Z30" s="16">
        <f t="shared" si="28"/>
        <v>0</v>
      </c>
      <c r="AA30" s="17">
        <f t="shared" si="29"/>
        <v>0</v>
      </c>
      <c r="AD30" s="159">
        <f t="shared" si="8"/>
        <v>0</v>
      </c>
      <c r="AE30" s="159">
        <f t="shared" si="9"/>
        <v>0</v>
      </c>
      <c r="AG30" s="157">
        <f t="shared" si="30"/>
        <v>0</v>
      </c>
      <c r="AI30" s="159">
        <f t="shared" si="10"/>
        <v>0</v>
      </c>
      <c r="AJ30" s="159">
        <f t="shared" si="11"/>
        <v>0</v>
      </c>
      <c r="AK30" s="231">
        <f t="shared" si="31"/>
        <v>0</v>
      </c>
      <c r="AL30" s="231">
        <f t="shared" si="32"/>
        <v>0</v>
      </c>
      <c r="AM30" s="231">
        <f t="shared" si="33"/>
        <v>0</v>
      </c>
      <c r="AN30" s="194">
        <f t="shared" si="34"/>
        <v>0</v>
      </c>
      <c r="AO30" s="405">
        <f t="shared" si="35"/>
        <v>0</v>
      </c>
      <c r="AP30" s="406">
        <f t="shared" si="36"/>
        <v>0</v>
      </c>
      <c r="AQ30" s="407"/>
      <c r="AR30" s="411">
        <f t="shared" si="37"/>
        <v>0</v>
      </c>
      <c r="AS30" s="408">
        <f t="shared" si="38"/>
        <v>0</v>
      </c>
      <c r="AT30" s="409"/>
      <c r="AU30" s="414">
        <f t="shared" si="39"/>
        <v>0</v>
      </c>
      <c r="AV30" s="406">
        <f t="shared" si="40"/>
        <v>0</v>
      </c>
      <c r="AW30" s="411"/>
      <c r="AX30" s="411">
        <f t="shared" si="41"/>
        <v>0</v>
      </c>
      <c r="AY30" s="412">
        <f t="shared" si="42"/>
        <v>0</v>
      </c>
      <c r="AZ30" s="413"/>
      <c r="BA30" s="411">
        <f t="shared" si="43"/>
        <v>0</v>
      </c>
      <c r="BB30" s="406">
        <f t="shared" si="44"/>
        <v>0</v>
      </c>
      <c r="BC30" s="303" t="str">
        <f t="shared" si="45"/>
        <v xml:space="preserve"> </v>
      </c>
      <c r="BD30" s="210">
        <f t="shared" si="54"/>
        <v>0</v>
      </c>
      <c r="BE30" s="200">
        <f t="shared" si="12"/>
        <v>0</v>
      </c>
      <c r="BF30" s="200">
        <f t="shared" si="13"/>
        <v>0</v>
      </c>
      <c r="BG30" s="200">
        <f t="shared" si="14"/>
        <v>0</v>
      </c>
      <c r="BH30" s="211">
        <f t="shared" si="15"/>
        <v>0</v>
      </c>
      <c r="BI30" s="210" t="str">
        <f t="shared" si="16"/>
        <v xml:space="preserve"> </v>
      </c>
      <c r="BJ30" s="200" t="str">
        <f t="shared" si="17"/>
        <v xml:space="preserve"> </v>
      </c>
      <c r="BK30" s="200" t="str">
        <f t="shared" si="18"/>
        <v xml:space="preserve"> </v>
      </c>
      <c r="BL30" s="200"/>
      <c r="BM30" s="213">
        <f t="shared" si="46"/>
        <v>0</v>
      </c>
      <c r="BO30" s="195" t="str">
        <f t="shared" si="19"/>
        <v/>
      </c>
      <c r="BP30" s="195" t="str">
        <f t="shared" si="20"/>
        <v/>
      </c>
      <c r="BQ30" s="195" t="str">
        <f t="shared" si="21"/>
        <v/>
      </c>
      <c r="BR30" s="215">
        <f t="shared" si="47"/>
        <v>0</v>
      </c>
      <c r="BS30" s="195" t="str">
        <f t="shared" si="48"/>
        <v/>
      </c>
      <c r="BU30" s="301" t="str">
        <f t="shared" si="49"/>
        <v xml:space="preserve"> </v>
      </c>
      <c r="BV30" s="301" t="str">
        <f t="shared" si="49"/>
        <v xml:space="preserve"> </v>
      </c>
      <c r="BW30" s="301" t="str">
        <f t="shared" si="49"/>
        <v xml:space="preserve"> </v>
      </c>
      <c r="BX30" s="242">
        <f t="shared" si="50"/>
        <v>0</v>
      </c>
      <c r="BY30" s="301" t="b">
        <f t="shared" si="51"/>
        <v>0</v>
      </c>
      <c r="BZ30" s="301" t="b">
        <f t="shared" si="52"/>
        <v>0</v>
      </c>
      <c r="CA30" s="301" t="b">
        <f t="shared" si="53"/>
        <v>0</v>
      </c>
    </row>
    <row r="31" spans="1:79">
      <c r="A31" s="35" t="s">
        <v>122</v>
      </c>
      <c r="B31" s="39"/>
      <c r="C31" s="150"/>
      <c r="D31" s="150"/>
      <c r="E31" s="228"/>
      <c r="F31" s="228"/>
      <c r="G31" s="219"/>
      <c r="H31" s="220"/>
      <c r="I31" s="305" t="str">
        <f t="shared" si="0"/>
        <v/>
      </c>
      <c r="J31" s="305" t="str">
        <f t="shared" si="1"/>
        <v/>
      </c>
      <c r="K31" s="305" t="str">
        <f t="shared" si="2"/>
        <v/>
      </c>
      <c r="L31" s="221"/>
      <c r="M31" s="222"/>
      <c r="N31" s="222"/>
      <c r="O31" s="19">
        <f t="shared" si="3"/>
        <v>0</v>
      </c>
      <c r="P31" s="14">
        <f t="shared" si="4"/>
        <v>0</v>
      </c>
      <c r="Q31" s="15">
        <f t="shared" si="22"/>
        <v>0</v>
      </c>
      <c r="R31" s="15">
        <f t="shared" si="23"/>
        <v>0</v>
      </c>
      <c r="S31" s="15">
        <f t="shared" si="24"/>
        <v>0</v>
      </c>
      <c r="T31" s="15">
        <f t="shared" si="5"/>
        <v>0</v>
      </c>
      <c r="U31" s="142">
        <f t="shared" si="25"/>
        <v>0</v>
      </c>
      <c r="V31" s="15">
        <f t="shared" si="6"/>
        <v>0</v>
      </c>
      <c r="W31" s="142">
        <f t="shared" si="7"/>
        <v>0</v>
      </c>
      <c r="X31" s="142">
        <f t="shared" si="26"/>
        <v>0</v>
      </c>
      <c r="Y31" s="15">
        <f t="shared" si="27"/>
        <v>0</v>
      </c>
      <c r="Z31" s="16">
        <f t="shared" si="28"/>
        <v>0</v>
      </c>
      <c r="AA31" s="17">
        <f t="shared" si="29"/>
        <v>0</v>
      </c>
      <c r="AD31" s="159">
        <f t="shared" si="8"/>
        <v>0</v>
      </c>
      <c r="AE31" s="159">
        <f t="shared" si="9"/>
        <v>0</v>
      </c>
      <c r="AG31" s="157">
        <f t="shared" si="30"/>
        <v>0</v>
      </c>
      <c r="AI31" s="159">
        <f t="shared" si="10"/>
        <v>0</v>
      </c>
      <c r="AJ31" s="159">
        <f t="shared" si="11"/>
        <v>0</v>
      </c>
      <c r="AK31" s="231">
        <f t="shared" si="31"/>
        <v>0</v>
      </c>
      <c r="AL31" s="231">
        <f t="shared" si="32"/>
        <v>0</v>
      </c>
      <c r="AM31" s="231">
        <f t="shared" si="33"/>
        <v>0</v>
      </c>
      <c r="AN31" s="194">
        <f t="shared" si="34"/>
        <v>0</v>
      </c>
      <c r="AO31" s="405">
        <f t="shared" si="35"/>
        <v>0</v>
      </c>
      <c r="AP31" s="406">
        <f t="shared" si="36"/>
        <v>0</v>
      </c>
      <c r="AQ31" s="407"/>
      <c r="AR31" s="411">
        <f t="shared" si="37"/>
        <v>0</v>
      </c>
      <c r="AS31" s="408">
        <f t="shared" si="38"/>
        <v>0</v>
      </c>
      <c r="AT31" s="409"/>
      <c r="AU31" s="414">
        <f t="shared" si="39"/>
        <v>0</v>
      </c>
      <c r="AV31" s="406">
        <f t="shared" si="40"/>
        <v>0</v>
      </c>
      <c r="AW31" s="411"/>
      <c r="AX31" s="411">
        <f t="shared" si="41"/>
        <v>0</v>
      </c>
      <c r="AY31" s="412">
        <f t="shared" si="42"/>
        <v>0</v>
      </c>
      <c r="AZ31" s="413"/>
      <c r="BA31" s="411">
        <f t="shared" si="43"/>
        <v>0</v>
      </c>
      <c r="BB31" s="406">
        <f t="shared" si="44"/>
        <v>0</v>
      </c>
      <c r="BC31" s="303" t="str">
        <f t="shared" si="45"/>
        <v xml:space="preserve"> </v>
      </c>
      <c r="BD31" s="210">
        <f t="shared" si="54"/>
        <v>0</v>
      </c>
      <c r="BE31" s="200">
        <f t="shared" si="12"/>
        <v>0</v>
      </c>
      <c r="BF31" s="200">
        <f t="shared" si="13"/>
        <v>0</v>
      </c>
      <c r="BG31" s="200">
        <f t="shared" si="14"/>
        <v>0</v>
      </c>
      <c r="BH31" s="211">
        <f t="shared" si="15"/>
        <v>0</v>
      </c>
      <c r="BI31" s="210" t="str">
        <f t="shared" si="16"/>
        <v xml:space="preserve"> </v>
      </c>
      <c r="BJ31" s="200" t="str">
        <f t="shared" si="17"/>
        <v xml:space="preserve"> </v>
      </c>
      <c r="BK31" s="200" t="str">
        <f t="shared" si="18"/>
        <v xml:space="preserve"> </v>
      </c>
      <c r="BL31" s="200"/>
      <c r="BM31" s="213">
        <f t="shared" si="46"/>
        <v>0</v>
      </c>
      <c r="BO31" s="195" t="str">
        <f t="shared" si="19"/>
        <v/>
      </c>
      <c r="BP31" s="195" t="str">
        <f t="shared" si="20"/>
        <v/>
      </c>
      <c r="BQ31" s="195" t="str">
        <f t="shared" si="21"/>
        <v/>
      </c>
      <c r="BR31" s="215">
        <f t="shared" si="47"/>
        <v>0</v>
      </c>
      <c r="BS31" s="195" t="str">
        <f t="shared" si="48"/>
        <v/>
      </c>
      <c r="BU31" s="301" t="str">
        <f t="shared" si="49"/>
        <v xml:space="preserve"> </v>
      </c>
      <c r="BV31" s="301" t="str">
        <f t="shared" si="49"/>
        <v xml:space="preserve"> </v>
      </c>
      <c r="BW31" s="301" t="str">
        <f t="shared" si="49"/>
        <v xml:space="preserve"> </v>
      </c>
      <c r="BX31" s="242">
        <f t="shared" si="50"/>
        <v>0</v>
      </c>
      <c r="BY31" s="301" t="b">
        <f t="shared" si="51"/>
        <v>0</v>
      </c>
      <c r="BZ31" s="301" t="b">
        <f t="shared" si="52"/>
        <v>0</v>
      </c>
      <c r="CA31" s="301" t="b">
        <f t="shared" si="53"/>
        <v>0</v>
      </c>
    </row>
    <row r="32" spans="1:79">
      <c r="A32" s="36" t="s">
        <v>123</v>
      </c>
      <c r="B32" s="38"/>
      <c r="C32" s="149"/>
      <c r="D32" s="149"/>
      <c r="E32" s="223"/>
      <c r="F32" s="223"/>
      <c r="G32" s="224"/>
      <c r="H32" s="225"/>
      <c r="I32" s="306" t="str">
        <f t="shared" si="0"/>
        <v/>
      </c>
      <c r="J32" s="306" t="str">
        <f t="shared" si="1"/>
        <v/>
      </c>
      <c r="K32" s="306" t="str">
        <f t="shared" si="2"/>
        <v/>
      </c>
      <c r="L32" s="226"/>
      <c r="M32" s="227"/>
      <c r="N32" s="227"/>
      <c r="O32" s="19">
        <f t="shared" si="3"/>
        <v>0</v>
      </c>
      <c r="P32" s="14">
        <f t="shared" si="4"/>
        <v>0</v>
      </c>
      <c r="Q32" s="15">
        <f t="shared" si="22"/>
        <v>0</v>
      </c>
      <c r="R32" s="15">
        <f t="shared" si="23"/>
        <v>0</v>
      </c>
      <c r="S32" s="15">
        <f t="shared" si="24"/>
        <v>0</v>
      </c>
      <c r="T32" s="15">
        <f t="shared" si="5"/>
        <v>0</v>
      </c>
      <c r="U32" s="142">
        <f t="shared" si="25"/>
        <v>0</v>
      </c>
      <c r="V32" s="15">
        <f t="shared" si="6"/>
        <v>0</v>
      </c>
      <c r="W32" s="142">
        <f t="shared" si="7"/>
        <v>0</v>
      </c>
      <c r="X32" s="142">
        <f t="shared" si="26"/>
        <v>0</v>
      </c>
      <c r="Y32" s="15">
        <f t="shared" si="27"/>
        <v>0</v>
      </c>
      <c r="Z32" s="16">
        <f t="shared" si="28"/>
        <v>0</v>
      </c>
      <c r="AA32" s="17">
        <f t="shared" si="29"/>
        <v>0</v>
      </c>
      <c r="AD32" s="159">
        <f t="shared" si="8"/>
        <v>0</v>
      </c>
      <c r="AE32" s="159">
        <f t="shared" si="9"/>
        <v>0</v>
      </c>
      <c r="AG32" s="157">
        <f t="shared" si="30"/>
        <v>0</v>
      </c>
      <c r="AI32" s="159">
        <f t="shared" si="10"/>
        <v>0</v>
      </c>
      <c r="AJ32" s="159">
        <f t="shared" si="11"/>
        <v>0</v>
      </c>
      <c r="AK32" s="231">
        <f t="shared" si="31"/>
        <v>0</v>
      </c>
      <c r="AL32" s="231">
        <f t="shared" si="32"/>
        <v>0</v>
      </c>
      <c r="AM32" s="231">
        <f t="shared" si="33"/>
        <v>0</v>
      </c>
      <c r="AN32" s="194">
        <f t="shared" si="34"/>
        <v>0</v>
      </c>
      <c r="AO32" s="405">
        <f t="shared" si="35"/>
        <v>0</v>
      </c>
      <c r="AP32" s="406">
        <f t="shared" si="36"/>
        <v>0</v>
      </c>
      <c r="AQ32" s="407"/>
      <c r="AR32" s="411">
        <f t="shared" si="37"/>
        <v>0</v>
      </c>
      <c r="AS32" s="408">
        <f t="shared" si="38"/>
        <v>0</v>
      </c>
      <c r="AT32" s="409"/>
      <c r="AU32" s="414">
        <f t="shared" si="39"/>
        <v>0</v>
      </c>
      <c r="AV32" s="406">
        <f t="shared" si="40"/>
        <v>0</v>
      </c>
      <c r="AW32" s="411"/>
      <c r="AX32" s="411">
        <f t="shared" si="41"/>
        <v>0</v>
      </c>
      <c r="AY32" s="412">
        <f t="shared" si="42"/>
        <v>0</v>
      </c>
      <c r="AZ32" s="413"/>
      <c r="BA32" s="411">
        <f t="shared" si="43"/>
        <v>0</v>
      </c>
      <c r="BB32" s="406">
        <f t="shared" si="44"/>
        <v>0</v>
      </c>
      <c r="BC32" s="303" t="str">
        <f t="shared" si="45"/>
        <v xml:space="preserve"> </v>
      </c>
      <c r="BD32" s="210">
        <f t="shared" si="54"/>
        <v>0</v>
      </c>
      <c r="BE32" s="200">
        <f t="shared" si="12"/>
        <v>0</v>
      </c>
      <c r="BF32" s="200">
        <f t="shared" si="13"/>
        <v>0</v>
      </c>
      <c r="BG32" s="200">
        <f t="shared" si="14"/>
        <v>0</v>
      </c>
      <c r="BH32" s="211">
        <f t="shared" si="15"/>
        <v>0</v>
      </c>
      <c r="BI32" s="210" t="str">
        <f t="shared" si="16"/>
        <v xml:space="preserve"> </v>
      </c>
      <c r="BJ32" s="200" t="str">
        <f t="shared" si="17"/>
        <v xml:space="preserve"> </v>
      </c>
      <c r="BK32" s="200" t="str">
        <f t="shared" si="18"/>
        <v xml:space="preserve"> </v>
      </c>
      <c r="BL32" s="200"/>
      <c r="BM32" s="213">
        <f t="shared" si="46"/>
        <v>0</v>
      </c>
      <c r="BO32" s="195" t="str">
        <f t="shared" si="19"/>
        <v/>
      </c>
      <c r="BP32" s="195" t="str">
        <f t="shared" si="20"/>
        <v/>
      </c>
      <c r="BQ32" s="195" t="str">
        <f t="shared" si="21"/>
        <v/>
      </c>
      <c r="BR32" s="215">
        <f t="shared" si="47"/>
        <v>0</v>
      </c>
      <c r="BS32" s="195" t="str">
        <f t="shared" si="48"/>
        <v/>
      </c>
      <c r="BU32" s="301" t="str">
        <f t="shared" si="49"/>
        <v xml:space="preserve"> </v>
      </c>
      <c r="BV32" s="301" t="str">
        <f t="shared" si="49"/>
        <v xml:space="preserve"> </v>
      </c>
      <c r="BW32" s="301" t="str">
        <f t="shared" si="49"/>
        <v xml:space="preserve"> </v>
      </c>
      <c r="BX32" s="242">
        <f t="shared" si="50"/>
        <v>0</v>
      </c>
      <c r="BY32" s="301" t="b">
        <f t="shared" si="51"/>
        <v>0</v>
      </c>
      <c r="BZ32" s="301" t="b">
        <f t="shared" si="52"/>
        <v>0</v>
      </c>
      <c r="CA32" s="301" t="b">
        <f t="shared" si="53"/>
        <v>0</v>
      </c>
    </row>
    <row r="33" spans="1:79">
      <c r="A33" s="35" t="s">
        <v>124</v>
      </c>
      <c r="B33" s="39"/>
      <c r="C33" s="150"/>
      <c r="D33" s="150"/>
      <c r="E33" s="228"/>
      <c r="F33" s="228"/>
      <c r="G33" s="219"/>
      <c r="H33" s="220"/>
      <c r="I33" s="305" t="str">
        <f t="shared" si="0"/>
        <v/>
      </c>
      <c r="J33" s="305" t="str">
        <f t="shared" si="1"/>
        <v/>
      </c>
      <c r="K33" s="305" t="str">
        <f t="shared" si="2"/>
        <v/>
      </c>
      <c r="L33" s="221"/>
      <c r="M33" s="222"/>
      <c r="N33" s="222"/>
      <c r="O33" s="19">
        <f t="shared" si="3"/>
        <v>0</v>
      </c>
      <c r="P33" s="14">
        <f t="shared" si="4"/>
        <v>0</v>
      </c>
      <c r="Q33" s="15">
        <f t="shared" si="22"/>
        <v>0</v>
      </c>
      <c r="R33" s="15">
        <f t="shared" si="23"/>
        <v>0</v>
      </c>
      <c r="S33" s="15">
        <f t="shared" si="24"/>
        <v>0</v>
      </c>
      <c r="T33" s="15">
        <f t="shared" si="5"/>
        <v>0</v>
      </c>
      <c r="U33" s="142">
        <f t="shared" si="25"/>
        <v>0</v>
      </c>
      <c r="V33" s="15">
        <f t="shared" si="6"/>
        <v>0</v>
      </c>
      <c r="W33" s="142">
        <f t="shared" si="7"/>
        <v>0</v>
      </c>
      <c r="X33" s="142">
        <f t="shared" si="26"/>
        <v>0</v>
      </c>
      <c r="Y33" s="15">
        <f t="shared" si="27"/>
        <v>0</v>
      </c>
      <c r="Z33" s="16">
        <f t="shared" si="28"/>
        <v>0</v>
      </c>
      <c r="AA33" s="17">
        <f t="shared" si="29"/>
        <v>0</v>
      </c>
      <c r="AD33" s="159">
        <f t="shared" si="8"/>
        <v>0</v>
      </c>
      <c r="AE33" s="159">
        <f t="shared" si="9"/>
        <v>0</v>
      </c>
      <c r="AG33" s="157">
        <f t="shared" si="30"/>
        <v>0</v>
      </c>
      <c r="AI33" s="159">
        <f t="shared" si="10"/>
        <v>0</v>
      </c>
      <c r="AJ33" s="159">
        <f t="shared" si="11"/>
        <v>0</v>
      </c>
      <c r="AK33" s="231">
        <f t="shared" si="31"/>
        <v>0</v>
      </c>
      <c r="AL33" s="231">
        <f t="shared" si="32"/>
        <v>0</v>
      </c>
      <c r="AM33" s="231">
        <f t="shared" si="33"/>
        <v>0</v>
      </c>
      <c r="AN33" s="194">
        <f t="shared" si="34"/>
        <v>0</v>
      </c>
      <c r="AO33" s="405">
        <f t="shared" si="35"/>
        <v>0</v>
      </c>
      <c r="AP33" s="406">
        <f t="shared" si="36"/>
        <v>0</v>
      </c>
      <c r="AQ33" s="407"/>
      <c r="AR33" s="411">
        <f t="shared" si="37"/>
        <v>0</v>
      </c>
      <c r="AS33" s="408">
        <f t="shared" si="38"/>
        <v>0</v>
      </c>
      <c r="AT33" s="409"/>
      <c r="AU33" s="414">
        <f t="shared" si="39"/>
        <v>0</v>
      </c>
      <c r="AV33" s="406">
        <f t="shared" si="40"/>
        <v>0</v>
      </c>
      <c r="AW33" s="411"/>
      <c r="AX33" s="411">
        <f t="shared" si="41"/>
        <v>0</v>
      </c>
      <c r="AY33" s="412">
        <f t="shared" si="42"/>
        <v>0</v>
      </c>
      <c r="AZ33" s="413"/>
      <c r="BA33" s="411">
        <f t="shared" si="43"/>
        <v>0</v>
      </c>
      <c r="BB33" s="406">
        <f t="shared" si="44"/>
        <v>0</v>
      </c>
      <c r="BC33" s="303" t="str">
        <f t="shared" si="45"/>
        <v xml:space="preserve"> </v>
      </c>
      <c r="BD33" s="210">
        <f t="shared" si="54"/>
        <v>0</v>
      </c>
      <c r="BE33" s="200">
        <f t="shared" si="12"/>
        <v>0</v>
      </c>
      <c r="BF33" s="200">
        <f t="shared" si="13"/>
        <v>0</v>
      </c>
      <c r="BG33" s="200">
        <f t="shared" si="14"/>
        <v>0</v>
      </c>
      <c r="BH33" s="211">
        <f t="shared" si="15"/>
        <v>0</v>
      </c>
      <c r="BI33" s="210" t="str">
        <f t="shared" si="16"/>
        <v xml:space="preserve"> </v>
      </c>
      <c r="BJ33" s="200" t="str">
        <f t="shared" si="17"/>
        <v xml:space="preserve"> </v>
      </c>
      <c r="BK33" s="200" t="str">
        <f t="shared" si="18"/>
        <v xml:space="preserve"> </v>
      </c>
      <c r="BL33" s="200"/>
      <c r="BM33" s="213">
        <f t="shared" si="46"/>
        <v>0</v>
      </c>
      <c r="BO33" s="195" t="str">
        <f t="shared" si="19"/>
        <v/>
      </c>
      <c r="BP33" s="195" t="str">
        <f t="shared" si="20"/>
        <v/>
      </c>
      <c r="BQ33" s="195" t="str">
        <f t="shared" si="21"/>
        <v/>
      </c>
      <c r="BR33" s="215">
        <f t="shared" si="47"/>
        <v>0</v>
      </c>
      <c r="BS33" s="195" t="str">
        <f t="shared" si="48"/>
        <v/>
      </c>
      <c r="BU33" s="301" t="str">
        <f t="shared" si="49"/>
        <v xml:space="preserve"> </v>
      </c>
      <c r="BV33" s="301" t="str">
        <f t="shared" si="49"/>
        <v xml:space="preserve"> </v>
      </c>
      <c r="BW33" s="301" t="str">
        <f t="shared" si="49"/>
        <v xml:space="preserve"> </v>
      </c>
      <c r="BX33" s="242">
        <f t="shared" si="50"/>
        <v>0</v>
      </c>
      <c r="BY33" s="301" t="b">
        <f t="shared" si="51"/>
        <v>0</v>
      </c>
      <c r="BZ33" s="301" t="b">
        <f t="shared" si="52"/>
        <v>0</v>
      </c>
      <c r="CA33" s="301" t="b">
        <f t="shared" si="53"/>
        <v>0</v>
      </c>
    </row>
    <row r="34" spans="1:79">
      <c r="A34" s="36" t="s">
        <v>125</v>
      </c>
      <c r="B34" s="38"/>
      <c r="C34" s="149"/>
      <c r="D34" s="149"/>
      <c r="E34" s="223"/>
      <c r="F34" s="223"/>
      <c r="G34" s="224"/>
      <c r="H34" s="225"/>
      <c r="I34" s="306" t="str">
        <f t="shared" si="0"/>
        <v/>
      </c>
      <c r="J34" s="306" t="str">
        <f t="shared" si="1"/>
        <v/>
      </c>
      <c r="K34" s="306" t="str">
        <f t="shared" si="2"/>
        <v/>
      </c>
      <c r="L34" s="226"/>
      <c r="M34" s="227"/>
      <c r="N34" s="227"/>
      <c r="O34" s="19">
        <f t="shared" si="3"/>
        <v>0</v>
      </c>
      <c r="P34" s="14">
        <f t="shared" si="4"/>
        <v>0</v>
      </c>
      <c r="Q34" s="15">
        <f t="shared" si="22"/>
        <v>0</v>
      </c>
      <c r="R34" s="15">
        <f t="shared" si="23"/>
        <v>0</v>
      </c>
      <c r="S34" s="15">
        <f t="shared" si="24"/>
        <v>0</v>
      </c>
      <c r="T34" s="15">
        <f t="shared" si="5"/>
        <v>0</v>
      </c>
      <c r="U34" s="142">
        <f t="shared" si="25"/>
        <v>0</v>
      </c>
      <c r="V34" s="15">
        <f t="shared" si="6"/>
        <v>0</v>
      </c>
      <c r="W34" s="142">
        <f t="shared" si="7"/>
        <v>0</v>
      </c>
      <c r="X34" s="142">
        <f t="shared" si="26"/>
        <v>0</v>
      </c>
      <c r="Y34" s="15">
        <f t="shared" si="27"/>
        <v>0</v>
      </c>
      <c r="Z34" s="16">
        <f t="shared" si="28"/>
        <v>0</v>
      </c>
      <c r="AA34" s="17">
        <f t="shared" si="29"/>
        <v>0</v>
      </c>
      <c r="AD34" s="159">
        <f t="shared" si="8"/>
        <v>0</v>
      </c>
      <c r="AE34" s="159">
        <f t="shared" si="9"/>
        <v>0</v>
      </c>
      <c r="AG34" s="157">
        <f t="shared" si="30"/>
        <v>0</v>
      </c>
      <c r="AI34" s="159">
        <f t="shared" si="10"/>
        <v>0</v>
      </c>
      <c r="AJ34" s="159">
        <f t="shared" si="11"/>
        <v>0</v>
      </c>
      <c r="AK34" s="231">
        <f t="shared" si="31"/>
        <v>0</v>
      </c>
      <c r="AL34" s="231">
        <f t="shared" si="32"/>
        <v>0</v>
      </c>
      <c r="AM34" s="231">
        <f t="shared" si="33"/>
        <v>0</v>
      </c>
      <c r="AN34" s="194">
        <f t="shared" si="34"/>
        <v>0</v>
      </c>
      <c r="AO34" s="405">
        <f t="shared" si="35"/>
        <v>0</v>
      </c>
      <c r="AP34" s="406">
        <f t="shared" si="36"/>
        <v>0</v>
      </c>
      <c r="AQ34" s="407"/>
      <c r="AR34" s="411">
        <f t="shared" si="37"/>
        <v>0</v>
      </c>
      <c r="AS34" s="408">
        <f t="shared" si="38"/>
        <v>0</v>
      </c>
      <c r="AT34" s="409"/>
      <c r="AU34" s="414">
        <f t="shared" si="39"/>
        <v>0</v>
      </c>
      <c r="AV34" s="406">
        <f t="shared" si="40"/>
        <v>0</v>
      </c>
      <c r="AW34" s="411"/>
      <c r="AX34" s="411">
        <f t="shared" si="41"/>
        <v>0</v>
      </c>
      <c r="AY34" s="412">
        <f t="shared" si="42"/>
        <v>0</v>
      </c>
      <c r="AZ34" s="413"/>
      <c r="BA34" s="411">
        <f t="shared" si="43"/>
        <v>0</v>
      </c>
      <c r="BB34" s="406">
        <f t="shared" si="44"/>
        <v>0</v>
      </c>
      <c r="BC34" s="303" t="str">
        <f t="shared" si="45"/>
        <v xml:space="preserve"> </v>
      </c>
      <c r="BD34" s="210">
        <f t="shared" si="54"/>
        <v>0</v>
      </c>
      <c r="BE34" s="200">
        <f t="shared" si="12"/>
        <v>0</v>
      </c>
      <c r="BF34" s="200">
        <f t="shared" si="13"/>
        <v>0</v>
      </c>
      <c r="BG34" s="200">
        <f t="shared" si="14"/>
        <v>0</v>
      </c>
      <c r="BH34" s="211">
        <f t="shared" si="15"/>
        <v>0</v>
      </c>
      <c r="BI34" s="210" t="str">
        <f t="shared" si="16"/>
        <v xml:space="preserve"> </v>
      </c>
      <c r="BJ34" s="200" t="str">
        <f t="shared" si="17"/>
        <v xml:space="preserve"> </v>
      </c>
      <c r="BK34" s="200" t="str">
        <f t="shared" si="18"/>
        <v xml:space="preserve"> </v>
      </c>
      <c r="BL34" s="200"/>
      <c r="BM34" s="213">
        <f t="shared" si="46"/>
        <v>0</v>
      </c>
      <c r="BO34" s="195" t="str">
        <f t="shared" si="19"/>
        <v/>
      </c>
      <c r="BP34" s="195" t="str">
        <f t="shared" si="20"/>
        <v/>
      </c>
      <c r="BQ34" s="195" t="str">
        <f t="shared" si="21"/>
        <v/>
      </c>
      <c r="BR34" s="215">
        <f t="shared" si="47"/>
        <v>0</v>
      </c>
      <c r="BS34" s="195" t="str">
        <f t="shared" si="48"/>
        <v/>
      </c>
      <c r="BU34" s="301" t="str">
        <f t="shared" si="49"/>
        <v xml:space="preserve"> </v>
      </c>
      <c r="BV34" s="301" t="str">
        <f t="shared" si="49"/>
        <v xml:space="preserve"> </v>
      </c>
      <c r="BW34" s="301" t="str">
        <f t="shared" si="49"/>
        <v xml:space="preserve"> </v>
      </c>
      <c r="BX34" s="242">
        <f t="shared" si="50"/>
        <v>0</v>
      </c>
      <c r="BY34" s="301" t="b">
        <f t="shared" si="51"/>
        <v>0</v>
      </c>
      <c r="BZ34" s="301" t="b">
        <f t="shared" si="52"/>
        <v>0</v>
      </c>
      <c r="CA34" s="301" t="b">
        <f t="shared" si="53"/>
        <v>0</v>
      </c>
    </row>
    <row r="35" spans="1:79">
      <c r="A35" s="35" t="s">
        <v>126</v>
      </c>
      <c r="B35" s="39"/>
      <c r="C35" s="150"/>
      <c r="D35" s="150"/>
      <c r="E35" s="228"/>
      <c r="F35" s="228"/>
      <c r="G35" s="219"/>
      <c r="H35" s="220"/>
      <c r="I35" s="305" t="str">
        <f t="shared" si="0"/>
        <v/>
      </c>
      <c r="J35" s="305" t="str">
        <f t="shared" si="1"/>
        <v/>
      </c>
      <c r="K35" s="305" t="str">
        <f t="shared" si="2"/>
        <v/>
      </c>
      <c r="L35" s="221"/>
      <c r="M35" s="222"/>
      <c r="N35" s="222"/>
      <c r="O35" s="19">
        <f t="shared" si="3"/>
        <v>0</v>
      </c>
      <c r="P35" s="14">
        <f t="shared" si="4"/>
        <v>0</v>
      </c>
      <c r="Q35" s="15">
        <f t="shared" si="22"/>
        <v>0</v>
      </c>
      <c r="R35" s="15">
        <f t="shared" si="23"/>
        <v>0</v>
      </c>
      <c r="S35" s="15">
        <f t="shared" si="24"/>
        <v>0</v>
      </c>
      <c r="T35" s="15">
        <f t="shared" si="5"/>
        <v>0</v>
      </c>
      <c r="U35" s="142">
        <f t="shared" si="25"/>
        <v>0</v>
      </c>
      <c r="V35" s="15">
        <f t="shared" si="6"/>
        <v>0</v>
      </c>
      <c r="W35" s="142">
        <f t="shared" si="7"/>
        <v>0</v>
      </c>
      <c r="X35" s="142">
        <f t="shared" si="26"/>
        <v>0</v>
      </c>
      <c r="Y35" s="15">
        <f t="shared" si="27"/>
        <v>0</v>
      </c>
      <c r="Z35" s="16">
        <f t="shared" si="28"/>
        <v>0</v>
      </c>
      <c r="AA35" s="17">
        <f t="shared" si="29"/>
        <v>0</v>
      </c>
      <c r="AD35" s="159">
        <f t="shared" si="8"/>
        <v>0</v>
      </c>
      <c r="AE35" s="159">
        <f t="shared" si="9"/>
        <v>0</v>
      </c>
      <c r="AG35" s="157">
        <f t="shared" si="30"/>
        <v>0</v>
      </c>
      <c r="AI35" s="159">
        <f t="shared" si="10"/>
        <v>0</v>
      </c>
      <c r="AJ35" s="159">
        <f t="shared" si="11"/>
        <v>0</v>
      </c>
      <c r="AK35" s="231">
        <f t="shared" si="31"/>
        <v>0</v>
      </c>
      <c r="AL35" s="231">
        <f t="shared" si="32"/>
        <v>0</v>
      </c>
      <c r="AM35" s="231">
        <f t="shared" si="33"/>
        <v>0</v>
      </c>
      <c r="AN35" s="194">
        <f t="shared" si="34"/>
        <v>0</v>
      </c>
      <c r="AO35" s="405">
        <f t="shared" si="35"/>
        <v>0</v>
      </c>
      <c r="AP35" s="406">
        <f t="shared" si="36"/>
        <v>0</v>
      </c>
      <c r="AQ35" s="407"/>
      <c r="AR35" s="411">
        <f t="shared" si="37"/>
        <v>0</v>
      </c>
      <c r="AS35" s="408">
        <f t="shared" si="38"/>
        <v>0</v>
      </c>
      <c r="AT35" s="409"/>
      <c r="AU35" s="414">
        <f t="shared" si="39"/>
        <v>0</v>
      </c>
      <c r="AV35" s="406">
        <f t="shared" si="40"/>
        <v>0</v>
      </c>
      <c r="AW35" s="411"/>
      <c r="AX35" s="411">
        <f t="shared" si="41"/>
        <v>0</v>
      </c>
      <c r="AY35" s="412">
        <f t="shared" si="42"/>
        <v>0</v>
      </c>
      <c r="AZ35" s="413"/>
      <c r="BA35" s="411">
        <f t="shared" si="43"/>
        <v>0</v>
      </c>
      <c r="BB35" s="406">
        <f t="shared" si="44"/>
        <v>0</v>
      </c>
      <c r="BC35" s="303" t="str">
        <f t="shared" si="45"/>
        <v xml:space="preserve"> </v>
      </c>
      <c r="BD35" s="210">
        <f t="shared" si="54"/>
        <v>0</v>
      </c>
      <c r="BE35" s="200">
        <f t="shared" si="12"/>
        <v>0</v>
      </c>
      <c r="BF35" s="200">
        <f t="shared" si="13"/>
        <v>0</v>
      </c>
      <c r="BG35" s="200">
        <f t="shared" si="14"/>
        <v>0</v>
      </c>
      <c r="BH35" s="211">
        <f t="shared" si="15"/>
        <v>0</v>
      </c>
      <c r="BI35" s="210" t="str">
        <f t="shared" si="16"/>
        <v xml:space="preserve"> </v>
      </c>
      <c r="BJ35" s="200" t="str">
        <f t="shared" si="17"/>
        <v xml:space="preserve"> </v>
      </c>
      <c r="BK35" s="200" t="str">
        <f t="shared" si="18"/>
        <v xml:space="preserve"> </v>
      </c>
      <c r="BL35" s="200"/>
      <c r="BM35" s="213">
        <f t="shared" si="46"/>
        <v>0</v>
      </c>
      <c r="BO35" s="195" t="str">
        <f t="shared" si="19"/>
        <v/>
      </c>
      <c r="BP35" s="195" t="str">
        <f t="shared" si="20"/>
        <v/>
      </c>
      <c r="BQ35" s="195" t="str">
        <f t="shared" si="21"/>
        <v/>
      </c>
      <c r="BR35" s="215">
        <f t="shared" si="47"/>
        <v>0</v>
      </c>
      <c r="BS35" s="195" t="str">
        <f t="shared" si="48"/>
        <v/>
      </c>
      <c r="BU35" s="301" t="str">
        <f t="shared" si="49"/>
        <v xml:space="preserve"> </v>
      </c>
      <c r="BV35" s="301" t="str">
        <f t="shared" si="49"/>
        <v xml:space="preserve"> </v>
      </c>
      <c r="BW35" s="301" t="str">
        <f t="shared" si="49"/>
        <v xml:space="preserve"> </v>
      </c>
      <c r="BX35" s="242">
        <f t="shared" si="50"/>
        <v>0</v>
      </c>
      <c r="BY35" s="301" t="b">
        <f t="shared" si="51"/>
        <v>0</v>
      </c>
      <c r="BZ35" s="301" t="b">
        <f t="shared" si="52"/>
        <v>0</v>
      </c>
      <c r="CA35" s="301" t="b">
        <f t="shared" si="53"/>
        <v>0</v>
      </c>
    </row>
    <row r="36" spans="1:79">
      <c r="A36" s="36" t="s">
        <v>127</v>
      </c>
      <c r="B36" s="38"/>
      <c r="C36" s="149"/>
      <c r="D36" s="149"/>
      <c r="E36" s="223"/>
      <c r="F36" s="223"/>
      <c r="G36" s="224"/>
      <c r="H36" s="225"/>
      <c r="I36" s="306" t="str">
        <f t="shared" si="0"/>
        <v/>
      </c>
      <c r="J36" s="306" t="str">
        <f t="shared" si="1"/>
        <v/>
      </c>
      <c r="K36" s="306" t="str">
        <f t="shared" si="2"/>
        <v/>
      </c>
      <c r="L36" s="226"/>
      <c r="M36" s="227"/>
      <c r="N36" s="227"/>
      <c r="O36" s="19">
        <f t="shared" si="3"/>
        <v>0</v>
      </c>
      <c r="P36" s="14">
        <f t="shared" si="4"/>
        <v>0</v>
      </c>
      <c r="Q36" s="15">
        <f t="shared" si="22"/>
        <v>0</v>
      </c>
      <c r="R36" s="15">
        <f t="shared" si="23"/>
        <v>0</v>
      </c>
      <c r="S36" s="15">
        <f t="shared" si="24"/>
        <v>0</v>
      </c>
      <c r="T36" s="15">
        <f t="shared" si="5"/>
        <v>0</v>
      </c>
      <c r="U36" s="142">
        <f t="shared" si="25"/>
        <v>0</v>
      </c>
      <c r="V36" s="15">
        <f t="shared" si="6"/>
        <v>0</v>
      </c>
      <c r="W36" s="142">
        <f t="shared" si="7"/>
        <v>0</v>
      </c>
      <c r="X36" s="142">
        <f t="shared" si="26"/>
        <v>0</v>
      </c>
      <c r="Y36" s="15">
        <f t="shared" si="27"/>
        <v>0</v>
      </c>
      <c r="Z36" s="16">
        <f t="shared" si="28"/>
        <v>0</v>
      </c>
      <c r="AA36" s="17">
        <f t="shared" si="29"/>
        <v>0</v>
      </c>
      <c r="AD36" s="159">
        <f t="shared" si="8"/>
        <v>0</v>
      </c>
      <c r="AE36" s="159">
        <f t="shared" si="9"/>
        <v>0</v>
      </c>
      <c r="AG36" s="157">
        <f t="shared" si="30"/>
        <v>0</v>
      </c>
      <c r="AI36" s="159">
        <f t="shared" si="10"/>
        <v>0</v>
      </c>
      <c r="AJ36" s="159">
        <f t="shared" si="11"/>
        <v>0</v>
      </c>
      <c r="AK36" s="231">
        <f t="shared" si="31"/>
        <v>0</v>
      </c>
      <c r="AL36" s="231">
        <f t="shared" si="32"/>
        <v>0</v>
      </c>
      <c r="AM36" s="231">
        <f t="shared" si="33"/>
        <v>0</v>
      </c>
      <c r="AN36" s="194">
        <f t="shared" si="34"/>
        <v>0</v>
      </c>
      <c r="AO36" s="405">
        <f t="shared" si="35"/>
        <v>0</v>
      </c>
      <c r="AP36" s="406">
        <f t="shared" si="36"/>
        <v>0</v>
      </c>
      <c r="AQ36" s="407"/>
      <c r="AR36" s="411">
        <f t="shared" si="37"/>
        <v>0</v>
      </c>
      <c r="AS36" s="408">
        <f t="shared" si="38"/>
        <v>0</v>
      </c>
      <c r="AT36" s="409"/>
      <c r="AU36" s="414">
        <f t="shared" si="39"/>
        <v>0</v>
      </c>
      <c r="AV36" s="406">
        <f t="shared" si="40"/>
        <v>0</v>
      </c>
      <c r="AW36" s="411"/>
      <c r="AX36" s="411">
        <f t="shared" si="41"/>
        <v>0</v>
      </c>
      <c r="AY36" s="412">
        <f t="shared" si="42"/>
        <v>0</v>
      </c>
      <c r="AZ36" s="413"/>
      <c r="BA36" s="411">
        <f t="shared" si="43"/>
        <v>0</v>
      </c>
      <c r="BB36" s="406">
        <f t="shared" si="44"/>
        <v>0</v>
      </c>
      <c r="BC36" s="303" t="str">
        <f t="shared" si="45"/>
        <v xml:space="preserve"> </v>
      </c>
      <c r="BD36" s="210">
        <f t="shared" si="54"/>
        <v>0</v>
      </c>
      <c r="BE36" s="200">
        <f t="shared" si="12"/>
        <v>0</v>
      </c>
      <c r="BF36" s="200">
        <f t="shared" si="13"/>
        <v>0</v>
      </c>
      <c r="BG36" s="200">
        <f t="shared" si="14"/>
        <v>0</v>
      </c>
      <c r="BH36" s="211">
        <f t="shared" si="15"/>
        <v>0</v>
      </c>
      <c r="BI36" s="210" t="str">
        <f t="shared" si="16"/>
        <v xml:space="preserve"> </v>
      </c>
      <c r="BJ36" s="200" t="str">
        <f t="shared" si="17"/>
        <v xml:space="preserve"> </v>
      </c>
      <c r="BK36" s="200" t="str">
        <f t="shared" si="18"/>
        <v xml:space="preserve"> </v>
      </c>
      <c r="BL36" s="200"/>
      <c r="BM36" s="213">
        <f t="shared" si="46"/>
        <v>0</v>
      </c>
      <c r="BO36" s="195" t="str">
        <f t="shared" si="19"/>
        <v/>
      </c>
      <c r="BP36" s="195" t="str">
        <f t="shared" si="20"/>
        <v/>
      </c>
      <c r="BQ36" s="195" t="str">
        <f t="shared" si="21"/>
        <v/>
      </c>
      <c r="BR36" s="215">
        <f t="shared" si="47"/>
        <v>0</v>
      </c>
      <c r="BS36" s="195" t="str">
        <f t="shared" si="48"/>
        <v/>
      </c>
      <c r="BU36" s="301" t="str">
        <f t="shared" si="49"/>
        <v xml:space="preserve"> </v>
      </c>
      <c r="BV36" s="301" t="str">
        <f t="shared" si="49"/>
        <v xml:space="preserve"> </v>
      </c>
      <c r="BW36" s="301" t="str">
        <f t="shared" si="49"/>
        <v xml:space="preserve"> </v>
      </c>
      <c r="BX36" s="242">
        <f t="shared" si="50"/>
        <v>0</v>
      </c>
      <c r="BY36" s="301" t="b">
        <f t="shared" si="51"/>
        <v>0</v>
      </c>
      <c r="BZ36" s="301" t="b">
        <f t="shared" si="52"/>
        <v>0</v>
      </c>
      <c r="CA36" s="301" t="b">
        <f t="shared" si="53"/>
        <v>0</v>
      </c>
    </row>
    <row r="37" spans="1:79">
      <c r="A37" s="35" t="s">
        <v>128</v>
      </c>
      <c r="B37" s="39"/>
      <c r="C37" s="150"/>
      <c r="D37" s="150"/>
      <c r="E37" s="228"/>
      <c r="F37" s="228"/>
      <c r="G37" s="219"/>
      <c r="H37" s="220"/>
      <c r="I37" s="305" t="str">
        <f t="shared" si="0"/>
        <v/>
      </c>
      <c r="J37" s="305" t="str">
        <f t="shared" si="1"/>
        <v/>
      </c>
      <c r="K37" s="305" t="str">
        <f t="shared" si="2"/>
        <v/>
      </c>
      <c r="L37" s="221"/>
      <c r="M37" s="222"/>
      <c r="N37" s="222"/>
      <c r="O37" s="19">
        <f t="shared" si="3"/>
        <v>0</v>
      </c>
      <c r="P37" s="14">
        <f t="shared" si="4"/>
        <v>0</v>
      </c>
      <c r="Q37" s="15">
        <f t="shared" si="22"/>
        <v>0</v>
      </c>
      <c r="R37" s="15">
        <f t="shared" si="23"/>
        <v>0</v>
      </c>
      <c r="S37" s="15">
        <f t="shared" si="24"/>
        <v>0</v>
      </c>
      <c r="T37" s="15">
        <f t="shared" si="5"/>
        <v>0</v>
      </c>
      <c r="U37" s="142">
        <f t="shared" si="25"/>
        <v>0</v>
      </c>
      <c r="V37" s="15">
        <f t="shared" si="6"/>
        <v>0</v>
      </c>
      <c r="W37" s="142">
        <f t="shared" si="7"/>
        <v>0</v>
      </c>
      <c r="X37" s="142">
        <f t="shared" si="26"/>
        <v>0</v>
      </c>
      <c r="Y37" s="15">
        <f t="shared" si="27"/>
        <v>0</v>
      </c>
      <c r="Z37" s="16">
        <f t="shared" si="28"/>
        <v>0</v>
      </c>
      <c r="AA37" s="17">
        <f t="shared" si="29"/>
        <v>0</v>
      </c>
      <c r="AD37" s="159">
        <f t="shared" si="8"/>
        <v>0</v>
      </c>
      <c r="AE37" s="159">
        <f t="shared" si="9"/>
        <v>0</v>
      </c>
      <c r="AG37" s="157">
        <f t="shared" si="30"/>
        <v>0</v>
      </c>
      <c r="AI37" s="159">
        <f t="shared" si="10"/>
        <v>0</v>
      </c>
      <c r="AJ37" s="159">
        <f t="shared" si="11"/>
        <v>0</v>
      </c>
      <c r="AK37" s="231">
        <f t="shared" si="31"/>
        <v>0</v>
      </c>
      <c r="AL37" s="231">
        <f t="shared" si="32"/>
        <v>0</v>
      </c>
      <c r="AM37" s="231">
        <f t="shared" si="33"/>
        <v>0</v>
      </c>
      <c r="AN37" s="194">
        <f t="shared" si="34"/>
        <v>0</v>
      </c>
      <c r="AO37" s="405">
        <f t="shared" si="35"/>
        <v>0</v>
      </c>
      <c r="AP37" s="406">
        <f t="shared" si="36"/>
        <v>0</v>
      </c>
      <c r="AQ37" s="407"/>
      <c r="AR37" s="411">
        <f t="shared" si="37"/>
        <v>0</v>
      </c>
      <c r="AS37" s="408">
        <f t="shared" si="38"/>
        <v>0</v>
      </c>
      <c r="AT37" s="409"/>
      <c r="AU37" s="414">
        <f t="shared" si="39"/>
        <v>0</v>
      </c>
      <c r="AV37" s="406">
        <f t="shared" si="40"/>
        <v>0</v>
      </c>
      <c r="AW37" s="411"/>
      <c r="AX37" s="411">
        <f t="shared" si="41"/>
        <v>0</v>
      </c>
      <c r="AY37" s="412">
        <f t="shared" si="42"/>
        <v>0</v>
      </c>
      <c r="AZ37" s="413"/>
      <c r="BA37" s="411">
        <f t="shared" si="43"/>
        <v>0</v>
      </c>
      <c r="BB37" s="406">
        <f t="shared" si="44"/>
        <v>0</v>
      </c>
      <c r="BC37" s="303" t="str">
        <f t="shared" si="45"/>
        <v xml:space="preserve"> </v>
      </c>
      <c r="BD37" s="210">
        <f t="shared" si="54"/>
        <v>0</v>
      </c>
      <c r="BE37" s="200">
        <f t="shared" si="12"/>
        <v>0</v>
      </c>
      <c r="BF37" s="200">
        <f t="shared" si="13"/>
        <v>0</v>
      </c>
      <c r="BG37" s="200">
        <f t="shared" si="14"/>
        <v>0</v>
      </c>
      <c r="BH37" s="211">
        <f t="shared" si="15"/>
        <v>0</v>
      </c>
      <c r="BI37" s="210" t="str">
        <f t="shared" si="16"/>
        <v xml:space="preserve"> </v>
      </c>
      <c r="BJ37" s="200" t="str">
        <f t="shared" si="17"/>
        <v xml:space="preserve"> </v>
      </c>
      <c r="BK37" s="200" t="str">
        <f t="shared" si="18"/>
        <v xml:space="preserve"> </v>
      </c>
      <c r="BL37" s="200"/>
      <c r="BM37" s="213">
        <f t="shared" si="46"/>
        <v>0</v>
      </c>
      <c r="BO37" s="195" t="str">
        <f t="shared" si="19"/>
        <v/>
      </c>
      <c r="BP37" s="195" t="str">
        <f t="shared" si="20"/>
        <v/>
      </c>
      <c r="BQ37" s="195" t="str">
        <f t="shared" si="21"/>
        <v/>
      </c>
      <c r="BR37" s="215">
        <f t="shared" si="47"/>
        <v>0</v>
      </c>
      <c r="BS37" s="195" t="str">
        <f t="shared" si="48"/>
        <v/>
      </c>
      <c r="BU37" s="301" t="str">
        <f t="shared" si="49"/>
        <v xml:space="preserve"> </v>
      </c>
      <c r="BV37" s="301" t="str">
        <f t="shared" si="49"/>
        <v xml:space="preserve"> </v>
      </c>
      <c r="BW37" s="301" t="str">
        <f t="shared" si="49"/>
        <v xml:space="preserve"> </v>
      </c>
      <c r="BX37" s="242">
        <f t="shared" si="50"/>
        <v>0</v>
      </c>
      <c r="BY37" s="301" t="b">
        <f t="shared" si="51"/>
        <v>0</v>
      </c>
      <c r="BZ37" s="301" t="b">
        <f t="shared" si="52"/>
        <v>0</v>
      </c>
      <c r="CA37" s="301" t="b">
        <f t="shared" si="53"/>
        <v>0</v>
      </c>
    </row>
    <row r="38" spans="1:79">
      <c r="A38" s="36" t="s">
        <v>129</v>
      </c>
      <c r="B38" s="38"/>
      <c r="C38" s="149"/>
      <c r="D38" s="149"/>
      <c r="E38" s="223"/>
      <c r="F38" s="223"/>
      <c r="G38" s="224"/>
      <c r="H38" s="225"/>
      <c r="I38" s="306" t="str">
        <f t="shared" si="0"/>
        <v/>
      </c>
      <c r="J38" s="306" t="str">
        <f t="shared" si="1"/>
        <v/>
      </c>
      <c r="K38" s="306" t="str">
        <f t="shared" si="2"/>
        <v/>
      </c>
      <c r="L38" s="226"/>
      <c r="M38" s="227"/>
      <c r="N38" s="227"/>
      <c r="O38" s="19">
        <f t="shared" si="3"/>
        <v>0</v>
      </c>
      <c r="P38" s="14">
        <f t="shared" si="4"/>
        <v>0</v>
      </c>
      <c r="Q38" s="15">
        <f t="shared" si="22"/>
        <v>0</v>
      </c>
      <c r="R38" s="15">
        <f t="shared" si="23"/>
        <v>0</v>
      </c>
      <c r="S38" s="15">
        <f t="shared" si="24"/>
        <v>0</v>
      </c>
      <c r="T38" s="15">
        <f t="shared" si="5"/>
        <v>0</v>
      </c>
      <c r="U38" s="142">
        <f t="shared" si="25"/>
        <v>0</v>
      </c>
      <c r="V38" s="15">
        <f t="shared" si="6"/>
        <v>0</v>
      </c>
      <c r="W38" s="142">
        <f t="shared" si="7"/>
        <v>0</v>
      </c>
      <c r="X38" s="142">
        <f t="shared" si="26"/>
        <v>0</v>
      </c>
      <c r="Y38" s="15">
        <f t="shared" si="27"/>
        <v>0</v>
      </c>
      <c r="Z38" s="16">
        <f t="shared" si="28"/>
        <v>0</v>
      </c>
      <c r="AA38" s="17">
        <f t="shared" si="29"/>
        <v>0</v>
      </c>
      <c r="AD38" s="159">
        <f t="shared" si="8"/>
        <v>0</v>
      </c>
      <c r="AE38" s="159">
        <f t="shared" si="9"/>
        <v>0</v>
      </c>
      <c r="AG38" s="157">
        <f t="shared" si="30"/>
        <v>0</v>
      </c>
      <c r="AI38" s="159">
        <f t="shared" si="10"/>
        <v>0</v>
      </c>
      <c r="AJ38" s="159">
        <f t="shared" si="11"/>
        <v>0</v>
      </c>
      <c r="AK38" s="231">
        <f t="shared" si="31"/>
        <v>0</v>
      </c>
      <c r="AL38" s="231">
        <f t="shared" si="32"/>
        <v>0</v>
      </c>
      <c r="AM38" s="231">
        <f t="shared" si="33"/>
        <v>0</v>
      </c>
      <c r="AN38" s="194">
        <f t="shared" si="34"/>
        <v>0</v>
      </c>
      <c r="AO38" s="405">
        <f t="shared" si="35"/>
        <v>0</v>
      </c>
      <c r="AP38" s="406">
        <f t="shared" si="36"/>
        <v>0</v>
      </c>
      <c r="AQ38" s="407"/>
      <c r="AR38" s="411">
        <f t="shared" si="37"/>
        <v>0</v>
      </c>
      <c r="AS38" s="408">
        <f t="shared" si="38"/>
        <v>0</v>
      </c>
      <c r="AT38" s="409"/>
      <c r="AU38" s="414">
        <f t="shared" si="39"/>
        <v>0</v>
      </c>
      <c r="AV38" s="406">
        <f t="shared" si="40"/>
        <v>0</v>
      </c>
      <c r="AW38" s="411"/>
      <c r="AX38" s="411">
        <f t="shared" si="41"/>
        <v>0</v>
      </c>
      <c r="AY38" s="412">
        <f t="shared" si="42"/>
        <v>0</v>
      </c>
      <c r="AZ38" s="413"/>
      <c r="BA38" s="411">
        <f t="shared" si="43"/>
        <v>0</v>
      </c>
      <c r="BB38" s="406">
        <f t="shared" si="44"/>
        <v>0</v>
      </c>
      <c r="BC38" s="303" t="str">
        <f t="shared" si="45"/>
        <v xml:space="preserve"> </v>
      </c>
      <c r="BD38" s="210">
        <f t="shared" si="54"/>
        <v>0</v>
      </c>
      <c r="BE38" s="200">
        <f t="shared" si="12"/>
        <v>0</v>
      </c>
      <c r="BF38" s="200">
        <f t="shared" si="13"/>
        <v>0</v>
      </c>
      <c r="BG38" s="200">
        <f t="shared" si="14"/>
        <v>0</v>
      </c>
      <c r="BH38" s="211">
        <f t="shared" si="15"/>
        <v>0</v>
      </c>
      <c r="BI38" s="210" t="str">
        <f t="shared" si="16"/>
        <v xml:space="preserve"> </v>
      </c>
      <c r="BJ38" s="200" t="str">
        <f t="shared" si="17"/>
        <v xml:space="preserve"> </v>
      </c>
      <c r="BK38" s="200" t="str">
        <f t="shared" si="18"/>
        <v xml:space="preserve"> </v>
      </c>
      <c r="BL38" s="200"/>
      <c r="BM38" s="213">
        <f t="shared" si="46"/>
        <v>0</v>
      </c>
      <c r="BO38" s="195" t="str">
        <f t="shared" si="19"/>
        <v/>
      </c>
      <c r="BP38" s="195" t="str">
        <f t="shared" si="20"/>
        <v/>
      </c>
      <c r="BQ38" s="195" t="str">
        <f t="shared" si="21"/>
        <v/>
      </c>
      <c r="BR38" s="215">
        <f t="shared" si="47"/>
        <v>0</v>
      </c>
      <c r="BS38" s="195" t="str">
        <f t="shared" si="48"/>
        <v/>
      </c>
      <c r="BU38" s="301" t="str">
        <f t="shared" si="49"/>
        <v xml:space="preserve"> </v>
      </c>
      <c r="BV38" s="301" t="str">
        <f t="shared" si="49"/>
        <v xml:space="preserve"> </v>
      </c>
      <c r="BW38" s="301" t="str">
        <f t="shared" si="49"/>
        <v xml:space="preserve"> </v>
      </c>
      <c r="BX38" s="242">
        <f t="shared" si="50"/>
        <v>0</v>
      </c>
      <c r="BY38" s="301" t="b">
        <f t="shared" si="51"/>
        <v>0</v>
      </c>
      <c r="BZ38" s="301" t="b">
        <f t="shared" si="52"/>
        <v>0</v>
      </c>
      <c r="CA38" s="301" t="b">
        <f t="shared" si="53"/>
        <v>0</v>
      </c>
    </row>
    <row r="39" spans="1:79">
      <c r="A39" s="35" t="s">
        <v>130</v>
      </c>
      <c r="B39" s="39"/>
      <c r="C39" s="150"/>
      <c r="D39" s="150"/>
      <c r="E39" s="228"/>
      <c r="F39" s="228"/>
      <c r="G39" s="219"/>
      <c r="H39" s="220"/>
      <c r="I39" s="305" t="str">
        <f t="shared" si="0"/>
        <v/>
      </c>
      <c r="J39" s="305" t="str">
        <f t="shared" si="1"/>
        <v/>
      </c>
      <c r="K39" s="305" t="str">
        <f t="shared" si="2"/>
        <v/>
      </c>
      <c r="L39" s="221"/>
      <c r="M39" s="222"/>
      <c r="N39" s="222"/>
      <c r="O39" s="19">
        <f t="shared" si="3"/>
        <v>0</v>
      </c>
      <c r="P39" s="14">
        <f t="shared" si="4"/>
        <v>0</v>
      </c>
      <c r="Q39" s="15">
        <f t="shared" si="22"/>
        <v>0</v>
      </c>
      <c r="R39" s="15">
        <f t="shared" si="23"/>
        <v>0</v>
      </c>
      <c r="S39" s="15">
        <f t="shared" si="24"/>
        <v>0</v>
      </c>
      <c r="T39" s="15">
        <f t="shared" si="5"/>
        <v>0</v>
      </c>
      <c r="U39" s="142">
        <f t="shared" si="25"/>
        <v>0</v>
      </c>
      <c r="V39" s="15">
        <f t="shared" si="6"/>
        <v>0</v>
      </c>
      <c r="W39" s="142">
        <f t="shared" si="7"/>
        <v>0</v>
      </c>
      <c r="X39" s="142">
        <f t="shared" si="26"/>
        <v>0</v>
      </c>
      <c r="Y39" s="15">
        <f t="shared" si="27"/>
        <v>0</v>
      </c>
      <c r="Z39" s="16">
        <f t="shared" si="28"/>
        <v>0</v>
      </c>
      <c r="AA39" s="17">
        <f t="shared" si="29"/>
        <v>0</v>
      </c>
      <c r="AD39" s="159">
        <f t="shared" si="8"/>
        <v>0</v>
      </c>
      <c r="AE39" s="159">
        <f t="shared" si="9"/>
        <v>0</v>
      </c>
      <c r="AG39" s="157">
        <f t="shared" si="30"/>
        <v>0</v>
      </c>
      <c r="AI39" s="159">
        <f t="shared" si="10"/>
        <v>0</v>
      </c>
      <c r="AJ39" s="159">
        <f t="shared" si="11"/>
        <v>0</v>
      </c>
      <c r="AK39" s="231">
        <f t="shared" si="31"/>
        <v>0</v>
      </c>
      <c r="AL39" s="231">
        <f t="shared" si="32"/>
        <v>0</v>
      </c>
      <c r="AM39" s="231">
        <f t="shared" si="33"/>
        <v>0</v>
      </c>
      <c r="AN39" s="194">
        <f t="shared" si="34"/>
        <v>0</v>
      </c>
      <c r="AO39" s="405">
        <f t="shared" si="35"/>
        <v>0</v>
      </c>
      <c r="AP39" s="406">
        <f t="shared" si="36"/>
        <v>0</v>
      </c>
      <c r="AQ39" s="407"/>
      <c r="AR39" s="411">
        <f t="shared" si="37"/>
        <v>0</v>
      </c>
      <c r="AS39" s="408">
        <f t="shared" si="38"/>
        <v>0</v>
      </c>
      <c r="AT39" s="409"/>
      <c r="AU39" s="414">
        <f t="shared" si="39"/>
        <v>0</v>
      </c>
      <c r="AV39" s="406">
        <f t="shared" si="40"/>
        <v>0</v>
      </c>
      <c r="AW39" s="411"/>
      <c r="AX39" s="411">
        <f t="shared" si="41"/>
        <v>0</v>
      </c>
      <c r="AY39" s="412">
        <f t="shared" si="42"/>
        <v>0</v>
      </c>
      <c r="AZ39" s="413"/>
      <c r="BA39" s="411">
        <f t="shared" si="43"/>
        <v>0</v>
      </c>
      <c r="BB39" s="406">
        <f t="shared" si="44"/>
        <v>0</v>
      </c>
      <c r="BC39" s="303" t="str">
        <f t="shared" si="45"/>
        <v xml:space="preserve"> </v>
      </c>
      <c r="BD39" s="210">
        <f t="shared" si="54"/>
        <v>0</v>
      </c>
      <c r="BE39" s="200">
        <f t="shared" si="12"/>
        <v>0</v>
      </c>
      <c r="BF39" s="200">
        <f t="shared" si="13"/>
        <v>0</v>
      </c>
      <c r="BG39" s="200">
        <f t="shared" si="14"/>
        <v>0</v>
      </c>
      <c r="BH39" s="211">
        <f t="shared" si="15"/>
        <v>0</v>
      </c>
      <c r="BI39" s="210" t="str">
        <f t="shared" si="16"/>
        <v xml:space="preserve"> </v>
      </c>
      <c r="BJ39" s="200" t="str">
        <f t="shared" si="17"/>
        <v xml:space="preserve"> </v>
      </c>
      <c r="BK39" s="200" t="str">
        <f t="shared" si="18"/>
        <v xml:space="preserve"> </v>
      </c>
      <c r="BL39" s="200"/>
      <c r="BM39" s="213">
        <f t="shared" si="46"/>
        <v>0</v>
      </c>
      <c r="BO39" s="195" t="str">
        <f t="shared" si="19"/>
        <v/>
      </c>
      <c r="BP39" s="195" t="str">
        <f t="shared" si="20"/>
        <v/>
      </c>
      <c r="BQ39" s="195" t="str">
        <f t="shared" si="21"/>
        <v/>
      </c>
      <c r="BR39" s="215">
        <f t="shared" si="47"/>
        <v>0</v>
      </c>
      <c r="BS39" s="195" t="str">
        <f t="shared" si="48"/>
        <v/>
      </c>
      <c r="BU39" s="301" t="str">
        <f t="shared" si="49"/>
        <v xml:space="preserve"> </v>
      </c>
      <c r="BV39" s="301" t="str">
        <f t="shared" si="49"/>
        <v xml:space="preserve"> </v>
      </c>
      <c r="BW39" s="301" t="str">
        <f t="shared" si="49"/>
        <v xml:space="preserve"> </v>
      </c>
      <c r="BX39" s="242">
        <f t="shared" si="50"/>
        <v>0</v>
      </c>
      <c r="BY39" s="301" t="b">
        <f t="shared" si="51"/>
        <v>0</v>
      </c>
      <c r="BZ39" s="301" t="b">
        <f t="shared" si="52"/>
        <v>0</v>
      </c>
      <c r="CA39" s="301" t="b">
        <f t="shared" si="53"/>
        <v>0</v>
      </c>
    </row>
    <row r="40" spans="1:79">
      <c r="A40" s="36" t="s">
        <v>131</v>
      </c>
      <c r="B40" s="38"/>
      <c r="C40" s="149"/>
      <c r="D40" s="149"/>
      <c r="E40" s="223"/>
      <c r="F40" s="223"/>
      <c r="G40" s="224"/>
      <c r="H40" s="225"/>
      <c r="I40" s="306" t="str">
        <f t="shared" si="0"/>
        <v/>
      </c>
      <c r="J40" s="306" t="str">
        <f t="shared" si="1"/>
        <v/>
      </c>
      <c r="K40" s="306" t="str">
        <f t="shared" si="2"/>
        <v/>
      </c>
      <c r="L40" s="226"/>
      <c r="M40" s="227"/>
      <c r="N40" s="227"/>
      <c r="O40" s="19">
        <f t="shared" si="3"/>
        <v>0</v>
      </c>
      <c r="P40" s="14">
        <f t="shared" si="4"/>
        <v>0</v>
      </c>
      <c r="Q40" s="15">
        <f t="shared" si="22"/>
        <v>0</v>
      </c>
      <c r="R40" s="15">
        <f t="shared" si="23"/>
        <v>0</v>
      </c>
      <c r="S40" s="15">
        <f t="shared" si="24"/>
        <v>0</v>
      </c>
      <c r="T40" s="15">
        <f t="shared" si="5"/>
        <v>0</v>
      </c>
      <c r="U40" s="142">
        <f t="shared" si="25"/>
        <v>0</v>
      </c>
      <c r="V40" s="15">
        <f t="shared" si="6"/>
        <v>0</v>
      </c>
      <c r="W40" s="142">
        <f t="shared" si="7"/>
        <v>0</v>
      </c>
      <c r="X40" s="142">
        <f t="shared" si="26"/>
        <v>0</v>
      </c>
      <c r="Y40" s="15">
        <f t="shared" si="27"/>
        <v>0</v>
      </c>
      <c r="Z40" s="16">
        <f t="shared" si="28"/>
        <v>0</v>
      </c>
      <c r="AA40" s="17">
        <f t="shared" si="29"/>
        <v>0</v>
      </c>
      <c r="AD40" s="159">
        <f t="shared" si="8"/>
        <v>0</v>
      </c>
      <c r="AE40" s="159">
        <f t="shared" si="9"/>
        <v>0</v>
      </c>
      <c r="AG40" s="157">
        <f t="shared" si="30"/>
        <v>0</v>
      </c>
      <c r="AI40" s="159">
        <f t="shared" si="10"/>
        <v>0</v>
      </c>
      <c r="AJ40" s="159">
        <f t="shared" si="11"/>
        <v>0</v>
      </c>
      <c r="AK40" s="231">
        <f t="shared" si="31"/>
        <v>0</v>
      </c>
      <c r="AL40" s="231">
        <f t="shared" si="32"/>
        <v>0</v>
      </c>
      <c r="AM40" s="231">
        <f t="shared" si="33"/>
        <v>0</v>
      </c>
      <c r="AN40" s="194">
        <f t="shared" si="34"/>
        <v>0</v>
      </c>
      <c r="AO40" s="405">
        <f t="shared" si="35"/>
        <v>0</v>
      </c>
      <c r="AP40" s="406">
        <f t="shared" si="36"/>
        <v>0</v>
      </c>
      <c r="AQ40" s="407"/>
      <c r="AR40" s="411">
        <f t="shared" si="37"/>
        <v>0</v>
      </c>
      <c r="AS40" s="408">
        <f t="shared" si="38"/>
        <v>0</v>
      </c>
      <c r="AT40" s="409"/>
      <c r="AU40" s="414">
        <f t="shared" si="39"/>
        <v>0</v>
      </c>
      <c r="AV40" s="406">
        <f t="shared" si="40"/>
        <v>0</v>
      </c>
      <c r="AW40" s="411"/>
      <c r="AX40" s="411">
        <f t="shared" si="41"/>
        <v>0</v>
      </c>
      <c r="AY40" s="412">
        <f t="shared" si="42"/>
        <v>0</v>
      </c>
      <c r="AZ40" s="413"/>
      <c r="BA40" s="411">
        <f t="shared" si="43"/>
        <v>0</v>
      </c>
      <c r="BB40" s="406">
        <f t="shared" si="44"/>
        <v>0</v>
      </c>
      <c r="BC40" s="303" t="str">
        <f t="shared" si="45"/>
        <v xml:space="preserve"> </v>
      </c>
      <c r="BD40" s="210">
        <f t="shared" si="54"/>
        <v>0</v>
      </c>
      <c r="BE40" s="200">
        <f t="shared" si="12"/>
        <v>0</v>
      </c>
      <c r="BF40" s="200">
        <f t="shared" si="13"/>
        <v>0</v>
      </c>
      <c r="BG40" s="200">
        <f t="shared" si="14"/>
        <v>0</v>
      </c>
      <c r="BH40" s="211">
        <f t="shared" si="15"/>
        <v>0</v>
      </c>
      <c r="BI40" s="210" t="str">
        <f t="shared" si="16"/>
        <v xml:space="preserve"> </v>
      </c>
      <c r="BJ40" s="200" t="str">
        <f t="shared" si="17"/>
        <v xml:space="preserve"> </v>
      </c>
      <c r="BK40" s="200" t="str">
        <f t="shared" si="18"/>
        <v xml:space="preserve"> </v>
      </c>
      <c r="BL40" s="200"/>
      <c r="BM40" s="213">
        <f t="shared" si="46"/>
        <v>0</v>
      </c>
      <c r="BO40" s="195" t="str">
        <f t="shared" si="19"/>
        <v/>
      </c>
      <c r="BP40" s="195" t="str">
        <f t="shared" si="20"/>
        <v/>
      </c>
      <c r="BQ40" s="195" t="str">
        <f t="shared" si="21"/>
        <v/>
      </c>
      <c r="BR40" s="215">
        <f t="shared" si="47"/>
        <v>0</v>
      </c>
      <c r="BS40" s="195" t="str">
        <f t="shared" si="48"/>
        <v/>
      </c>
      <c r="BU40" s="301" t="str">
        <f t="shared" si="49"/>
        <v xml:space="preserve"> </v>
      </c>
      <c r="BV40" s="301" t="str">
        <f t="shared" si="49"/>
        <v xml:space="preserve"> </v>
      </c>
      <c r="BW40" s="301" t="str">
        <f t="shared" si="49"/>
        <v xml:space="preserve"> </v>
      </c>
      <c r="BX40" s="242">
        <f t="shared" si="50"/>
        <v>0</v>
      </c>
      <c r="BY40" s="301" t="b">
        <f t="shared" si="51"/>
        <v>0</v>
      </c>
      <c r="BZ40" s="301" t="b">
        <f t="shared" si="52"/>
        <v>0</v>
      </c>
      <c r="CA40" s="301" t="b">
        <f t="shared" si="53"/>
        <v>0</v>
      </c>
    </row>
    <row r="41" spans="1:79">
      <c r="A41" s="35" t="s">
        <v>132</v>
      </c>
      <c r="B41" s="39"/>
      <c r="C41" s="150"/>
      <c r="D41" s="150"/>
      <c r="E41" s="228"/>
      <c r="F41" s="228"/>
      <c r="G41" s="219"/>
      <c r="H41" s="220"/>
      <c r="I41" s="305" t="str">
        <f t="shared" si="0"/>
        <v/>
      </c>
      <c r="J41" s="305" t="str">
        <f t="shared" si="1"/>
        <v/>
      </c>
      <c r="K41" s="305" t="str">
        <f t="shared" si="2"/>
        <v/>
      </c>
      <c r="L41" s="221"/>
      <c r="M41" s="222"/>
      <c r="N41" s="222"/>
      <c r="O41" s="19">
        <f t="shared" si="3"/>
        <v>0</v>
      </c>
      <c r="P41" s="14">
        <f t="shared" si="4"/>
        <v>0</v>
      </c>
      <c r="Q41" s="15">
        <f t="shared" si="22"/>
        <v>0</v>
      </c>
      <c r="R41" s="15">
        <f t="shared" si="23"/>
        <v>0</v>
      </c>
      <c r="S41" s="15">
        <f t="shared" si="24"/>
        <v>0</v>
      </c>
      <c r="T41" s="15">
        <f t="shared" si="5"/>
        <v>0</v>
      </c>
      <c r="U41" s="142">
        <f t="shared" si="25"/>
        <v>0</v>
      </c>
      <c r="V41" s="15">
        <f t="shared" si="6"/>
        <v>0</v>
      </c>
      <c r="W41" s="142">
        <f t="shared" si="7"/>
        <v>0</v>
      </c>
      <c r="X41" s="142">
        <f t="shared" si="26"/>
        <v>0</v>
      </c>
      <c r="Y41" s="15">
        <f t="shared" si="27"/>
        <v>0</v>
      </c>
      <c r="Z41" s="16">
        <f t="shared" si="28"/>
        <v>0</v>
      </c>
      <c r="AA41" s="17">
        <f t="shared" si="29"/>
        <v>0</v>
      </c>
      <c r="AD41" s="159">
        <f t="shared" si="8"/>
        <v>0</v>
      </c>
      <c r="AE41" s="159">
        <f t="shared" si="9"/>
        <v>0</v>
      </c>
      <c r="AG41" s="157">
        <f t="shared" si="30"/>
        <v>0</v>
      </c>
      <c r="AI41" s="159">
        <f t="shared" si="10"/>
        <v>0</v>
      </c>
      <c r="AJ41" s="159">
        <f t="shared" si="11"/>
        <v>0</v>
      </c>
      <c r="AK41" s="231">
        <f t="shared" si="31"/>
        <v>0</v>
      </c>
      <c r="AL41" s="231">
        <f t="shared" si="32"/>
        <v>0</v>
      </c>
      <c r="AM41" s="231">
        <f t="shared" si="33"/>
        <v>0</v>
      </c>
      <c r="AN41" s="194">
        <f t="shared" si="34"/>
        <v>0</v>
      </c>
      <c r="AO41" s="405">
        <f t="shared" si="35"/>
        <v>0</v>
      </c>
      <c r="AP41" s="406">
        <f t="shared" si="36"/>
        <v>0</v>
      </c>
      <c r="AQ41" s="407"/>
      <c r="AR41" s="411">
        <f t="shared" si="37"/>
        <v>0</v>
      </c>
      <c r="AS41" s="408">
        <f t="shared" si="38"/>
        <v>0</v>
      </c>
      <c r="AT41" s="409"/>
      <c r="AU41" s="414">
        <f t="shared" si="39"/>
        <v>0</v>
      </c>
      <c r="AV41" s="406">
        <f t="shared" si="40"/>
        <v>0</v>
      </c>
      <c r="AW41" s="411"/>
      <c r="AX41" s="411">
        <f t="shared" si="41"/>
        <v>0</v>
      </c>
      <c r="AY41" s="412">
        <f t="shared" si="42"/>
        <v>0</v>
      </c>
      <c r="AZ41" s="413"/>
      <c r="BA41" s="411">
        <f t="shared" si="43"/>
        <v>0</v>
      </c>
      <c r="BB41" s="406">
        <f t="shared" si="44"/>
        <v>0</v>
      </c>
      <c r="BC41" s="303" t="str">
        <f t="shared" si="45"/>
        <v xml:space="preserve"> </v>
      </c>
      <c r="BD41" s="210">
        <f t="shared" si="54"/>
        <v>0</v>
      </c>
      <c r="BE41" s="200">
        <f t="shared" si="12"/>
        <v>0</v>
      </c>
      <c r="BF41" s="200">
        <f t="shared" si="13"/>
        <v>0</v>
      </c>
      <c r="BG41" s="200">
        <f t="shared" si="14"/>
        <v>0</v>
      </c>
      <c r="BH41" s="211">
        <f t="shared" si="15"/>
        <v>0</v>
      </c>
      <c r="BI41" s="210" t="str">
        <f t="shared" si="16"/>
        <v xml:space="preserve"> </v>
      </c>
      <c r="BJ41" s="200" t="str">
        <f t="shared" si="17"/>
        <v xml:space="preserve"> </v>
      </c>
      <c r="BK41" s="200" t="str">
        <f t="shared" si="18"/>
        <v xml:space="preserve"> </v>
      </c>
      <c r="BL41" s="200"/>
      <c r="BM41" s="213">
        <f t="shared" si="46"/>
        <v>0</v>
      </c>
      <c r="BO41" s="195" t="str">
        <f t="shared" si="19"/>
        <v/>
      </c>
      <c r="BP41" s="195" t="str">
        <f t="shared" si="20"/>
        <v/>
      </c>
      <c r="BQ41" s="195" t="str">
        <f t="shared" si="21"/>
        <v/>
      </c>
      <c r="BR41" s="215">
        <f t="shared" si="47"/>
        <v>0</v>
      </c>
      <c r="BS41" s="195" t="str">
        <f t="shared" si="48"/>
        <v/>
      </c>
      <c r="BU41" s="301" t="str">
        <f t="shared" si="49"/>
        <v xml:space="preserve"> </v>
      </c>
      <c r="BV41" s="301" t="str">
        <f t="shared" si="49"/>
        <v xml:space="preserve"> </v>
      </c>
      <c r="BW41" s="301" t="str">
        <f t="shared" si="49"/>
        <v xml:space="preserve"> </v>
      </c>
      <c r="BX41" s="242">
        <f t="shared" si="50"/>
        <v>0</v>
      </c>
      <c r="BY41" s="301" t="b">
        <f t="shared" si="51"/>
        <v>0</v>
      </c>
      <c r="BZ41" s="301" t="b">
        <f t="shared" si="52"/>
        <v>0</v>
      </c>
      <c r="CA41" s="301" t="b">
        <f t="shared" si="53"/>
        <v>0</v>
      </c>
    </row>
    <row r="42" spans="1:79">
      <c r="A42" s="36" t="s">
        <v>133</v>
      </c>
      <c r="B42" s="38"/>
      <c r="C42" s="149"/>
      <c r="D42" s="149"/>
      <c r="E42" s="223"/>
      <c r="F42" s="223"/>
      <c r="G42" s="224"/>
      <c r="H42" s="225"/>
      <c r="I42" s="306" t="str">
        <f t="shared" si="0"/>
        <v/>
      </c>
      <c r="J42" s="306" t="str">
        <f t="shared" si="1"/>
        <v/>
      </c>
      <c r="K42" s="306" t="str">
        <f t="shared" si="2"/>
        <v/>
      </c>
      <c r="L42" s="226"/>
      <c r="M42" s="227"/>
      <c r="N42" s="227"/>
      <c r="O42" s="19">
        <f t="shared" si="3"/>
        <v>0</v>
      </c>
      <c r="P42" s="14">
        <f t="shared" si="4"/>
        <v>0</v>
      </c>
      <c r="Q42" s="15">
        <f t="shared" si="22"/>
        <v>0</v>
      </c>
      <c r="R42" s="15">
        <f t="shared" si="23"/>
        <v>0</v>
      </c>
      <c r="S42" s="15">
        <f t="shared" si="24"/>
        <v>0</v>
      </c>
      <c r="T42" s="15">
        <f t="shared" si="5"/>
        <v>0</v>
      </c>
      <c r="U42" s="142">
        <f t="shared" si="25"/>
        <v>0</v>
      </c>
      <c r="V42" s="15">
        <f t="shared" si="6"/>
        <v>0</v>
      </c>
      <c r="W42" s="142">
        <f t="shared" si="7"/>
        <v>0</v>
      </c>
      <c r="X42" s="142">
        <f t="shared" si="26"/>
        <v>0</v>
      </c>
      <c r="Y42" s="15">
        <f t="shared" si="27"/>
        <v>0</v>
      </c>
      <c r="Z42" s="16">
        <f t="shared" si="28"/>
        <v>0</v>
      </c>
      <c r="AA42" s="17">
        <f t="shared" si="29"/>
        <v>0</v>
      </c>
      <c r="AD42" s="159">
        <f t="shared" si="8"/>
        <v>0</v>
      </c>
      <c r="AE42" s="159">
        <f t="shared" si="9"/>
        <v>0</v>
      </c>
      <c r="AG42" s="157">
        <f t="shared" si="30"/>
        <v>0</v>
      </c>
      <c r="AI42" s="159">
        <f t="shared" si="10"/>
        <v>0</v>
      </c>
      <c r="AJ42" s="159">
        <f t="shared" si="11"/>
        <v>0</v>
      </c>
      <c r="AK42" s="231">
        <f t="shared" si="31"/>
        <v>0</v>
      </c>
      <c r="AL42" s="231">
        <f t="shared" si="32"/>
        <v>0</v>
      </c>
      <c r="AM42" s="231">
        <f t="shared" si="33"/>
        <v>0</v>
      </c>
      <c r="AN42" s="194">
        <f t="shared" si="34"/>
        <v>0</v>
      </c>
      <c r="AO42" s="405">
        <f t="shared" si="35"/>
        <v>0</v>
      </c>
      <c r="AP42" s="406">
        <f t="shared" si="36"/>
        <v>0</v>
      </c>
      <c r="AQ42" s="407"/>
      <c r="AR42" s="411">
        <f t="shared" si="37"/>
        <v>0</v>
      </c>
      <c r="AS42" s="408">
        <f t="shared" si="38"/>
        <v>0</v>
      </c>
      <c r="AT42" s="409"/>
      <c r="AU42" s="414">
        <f t="shared" si="39"/>
        <v>0</v>
      </c>
      <c r="AV42" s="406">
        <f t="shared" si="40"/>
        <v>0</v>
      </c>
      <c r="AW42" s="411"/>
      <c r="AX42" s="411">
        <f t="shared" si="41"/>
        <v>0</v>
      </c>
      <c r="AY42" s="412">
        <f t="shared" si="42"/>
        <v>0</v>
      </c>
      <c r="AZ42" s="413"/>
      <c r="BA42" s="411">
        <f t="shared" si="43"/>
        <v>0</v>
      </c>
      <c r="BB42" s="406">
        <f t="shared" si="44"/>
        <v>0</v>
      </c>
      <c r="BC42" s="303" t="str">
        <f t="shared" si="45"/>
        <v xml:space="preserve"> </v>
      </c>
      <c r="BD42" s="210">
        <f t="shared" si="54"/>
        <v>0</v>
      </c>
      <c r="BE42" s="200">
        <f t="shared" si="12"/>
        <v>0</v>
      </c>
      <c r="BF42" s="200">
        <f t="shared" si="13"/>
        <v>0</v>
      </c>
      <c r="BG42" s="200">
        <f t="shared" si="14"/>
        <v>0</v>
      </c>
      <c r="BH42" s="211">
        <f t="shared" si="15"/>
        <v>0</v>
      </c>
      <c r="BI42" s="210" t="str">
        <f t="shared" si="16"/>
        <v xml:space="preserve"> </v>
      </c>
      <c r="BJ42" s="200" t="str">
        <f t="shared" si="17"/>
        <v xml:space="preserve"> </v>
      </c>
      <c r="BK42" s="200" t="str">
        <f t="shared" si="18"/>
        <v xml:space="preserve"> </v>
      </c>
      <c r="BL42" s="200"/>
      <c r="BM42" s="213">
        <f t="shared" si="46"/>
        <v>0</v>
      </c>
      <c r="BO42" s="195" t="str">
        <f t="shared" si="19"/>
        <v/>
      </c>
      <c r="BP42" s="195" t="str">
        <f t="shared" si="20"/>
        <v/>
      </c>
      <c r="BQ42" s="195" t="str">
        <f t="shared" si="21"/>
        <v/>
      </c>
      <c r="BR42" s="215">
        <f t="shared" si="47"/>
        <v>0</v>
      </c>
      <c r="BS42" s="195" t="str">
        <f t="shared" si="48"/>
        <v/>
      </c>
      <c r="BU42" s="301" t="str">
        <f t="shared" si="49"/>
        <v xml:space="preserve"> </v>
      </c>
      <c r="BV42" s="301" t="str">
        <f t="shared" si="49"/>
        <v xml:space="preserve"> </v>
      </c>
      <c r="BW42" s="301" t="str">
        <f t="shared" si="49"/>
        <v xml:space="preserve"> </v>
      </c>
      <c r="BX42" s="242">
        <f t="shared" si="50"/>
        <v>0</v>
      </c>
      <c r="BY42" s="301" t="b">
        <f t="shared" si="51"/>
        <v>0</v>
      </c>
      <c r="BZ42" s="301" t="b">
        <f t="shared" si="52"/>
        <v>0</v>
      </c>
      <c r="CA42" s="301" t="b">
        <f t="shared" si="53"/>
        <v>0</v>
      </c>
    </row>
    <row r="43" spans="1:79">
      <c r="A43" s="35" t="s">
        <v>134</v>
      </c>
      <c r="B43" s="39"/>
      <c r="C43" s="150"/>
      <c r="D43" s="150"/>
      <c r="E43" s="228"/>
      <c r="F43" s="228"/>
      <c r="G43" s="219"/>
      <c r="H43" s="220"/>
      <c r="I43" s="305" t="str">
        <f t="shared" si="0"/>
        <v/>
      </c>
      <c r="J43" s="305" t="str">
        <f t="shared" si="1"/>
        <v/>
      </c>
      <c r="K43" s="305" t="str">
        <f t="shared" si="2"/>
        <v/>
      </c>
      <c r="L43" s="221"/>
      <c r="M43" s="222"/>
      <c r="N43" s="222"/>
      <c r="O43" s="19">
        <f t="shared" si="3"/>
        <v>0</v>
      </c>
      <c r="P43" s="14">
        <f t="shared" si="4"/>
        <v>0</v>
      </c>
      <c r="Q43" s="15">
        <f t="shared" si="22"/>
        <v>0</v>
      </c>
      <c r="R43" s="15">
        <f t="shared" si="23"/>
        <v>0</v>
      </c>
      <c r="S43" s="15">
        <f t="shared" si="24"/>
        <v>0</v>
      </c>
      <c r="T43" s="15">
        <f t="shared" si="5"/>
        <v>0</v>
      </c>
      <c r="U43" s="142">
        <f t="shared" si="25"/>
        <v>0</v>
      </c>
      <c r="V43" s="15">
        <f t="shared" si="6"/>
        <v>0</v>
      </c>
      <c r="W43" s="142">
        <f t="shared" si="7"/>
        <v>0</v>
      </c>
      <c r="X43" s="142">
        <f t="shared" si="26"/>
        <v>0</v>
      </c>
      <c r="Y43" s="15">
        <f t="shared" si="27"/>
        <v>0</v>
      </c>
      <c r="Z43" s="16">
        <f t="shared" si="28"/>
        <v>0</v>
      </c>
      <c r="AA43" s="17">
        <f t="shared" si="29"/>
        <v>0</v>
      </c>
      <c r="AD43" s="159">
        <f t="shared" si="8"/>
        <v>0</v>
      </c>
      <c r="AE43" s="159">
        <f t="shared" si="9"/>
        <v>0</v>
      </c>
      <c r="AG43" s="157">
        <f t="shared" si="30"/>
        <v>0</v>
      </c>
      <c r="AI43" s="159">
        <f t="shared" si="10"/>
        <v>0</v>
      </c>
      <c r="AJ43" s="159">
        <f t="shared" si="11"/>
        <v>0</v>
      </c>
      <c r="AK43" s="231">
        <f t="shared" si="31"/>
        <v>0</v>
      </c>
      <c r="AL43" s="231">
        <f t="shared" si="32"/>
        <v>0</v>
      </c>
      <c r="AM43" s="231">
        <f t="shared" si="33"/>
        <v>0</v>
      </c>
      <c r="AN43" s="194">
        <f t="shared" si="34"/>
        <v>0</v>
      </c>
      <c r="AO43" s="405">
        <f t="shared" si="35"/>
        <v>0</v>
      </c>
      <c r="AP43" s="406">
        <f t="shared" si="36"/>
        <v>0</v>
      </c>
      <c r="AQ43" s="407"/>
      <c r="AR43" s="411">
        <f t="shared" si="37"/>
        <v>0</v>
      </c>
      <c r="AS43" s="408">
        <f t="shared" si="38"/>
        <v>0</v>
      </c>
      <c r="AT43" s="409"/>
      <c r="AU43" s="414">
        <f t="shared" si="39"/>
        <v>0</v>
      </c>
      <c r="AV43" s="406">
        <f t="shared" si="40"/>
        <v>0</v>
      </c>
      <c r="AW43" s="411"/>
      <c r="AX43" s="411">
        <f t="shared" si="41"/>
        <v>0</v>
      </c>
      <c r="AY43" s="412">
        <f t="shared" si="42"/>
        <v>0</v>
      </c>
      <c r="AZ43" s="413"/>
      <c r="BA43" s="411">
        <f t="shared" si="43"/>
        <v>0</v>
      </c>
      <c r="BB43" s="406">
        <f t="shared" si="44"/>
        <v>0</v>
      </c>
      <c r="BC43" s="303" t="str">
        <f t="shared" si="45"/>
        <v xml:space="preserve"> </v>
      </c>
      <c r="BD43" s="210">
        <f t="shared" si="54"/>
        <v>0</v>
      </c>
      <c r="BE43" s="200">
        <f t="shared" si="12"/>
        <v>0</v>
      </c>
      <c r="BF43" s="200">
        <f t="shared" si="13"/>
        <v>0</v>
      </c>
      <c r="BG43" s="200">
        <f t="shared" si="14"/>
        <v>0</v>
      </c>
      <c r="BH43" s="211">
        <f t="shared" si="15"/>
        <v>0</v>
      </c>
      <c r="BI43" s="210" t="str">
        <f t="shared" si="16"/>
        <v xml:space="preserve"> </v>
      </c>
      <c r="BJ43" s="200" t="str">
        <f t="shared" si="17"/>
        <v xml:space="preserve"> </v>
      </c>
      <c r="BK43" s="200" t="str">
        <f t="shared" si="18"/>
        <v xml:space="preserve"> </v>
      </c>
      <c r="BL43" s="200"/>
      <c r="BM43" s="213">
        <f t="shared" si="46"/>
        <v>0</v>
      </c>
      <c r="BO43" s="195" t="str">
        <f t="shared" si="19"/>
        <v/>
      </c>
      <c r="BP43" s="195" t="str">
        <f t="shared" si="20"/>
        <v/>
      </c>
      <c r="BQ43" s="195" t="str">
        <f t="shared" si="21"/>
        <v/>
      </c>
      <c r="BR43" s="215">
        <f t="shared" si="47"/>
        <v>0</v>
      </c>
      <c r="BS43" s="195" t="str">
        <f t="shared" si="48"/>
        <v/>
      </c>
      <c r="BU43" s="301" t="str">
        <f t="shared" si="49"/>
        <v xml:space="preserve"> </v>
      </c>
      <c r="BV43" s="301" t="str">
        <f t="shared" si="49"/>
        <v xml:space="preserve"> </v>
      </c>
      <c r="BW43" s="301" t="str">
        <f t="shared" si="49"/>
        <v xml:space="preserve"> </v>
      </c>
      <c r="BX43" s="242">
        <f t="shared" si="50"/>
        <v>0</v>
      </c>
      <c r="BY43" s="301" t="b">
        <f t="shared" si="51"/>
        <v>0</v>
      </c>
      <c r="BZ43" s="301" t="b">
        <f t="shared" si="52"/>
        <v>0</v>
      </c>
      <c r="CA43" s="301" t="b">
        <f t="shared" si="53"/>
        <v>0</v>
      </c>
    </row>
    <row r="44" spans="1:79">
      <c r="A44" s="299" t="s">
        <v>89</v>
      </c>
      <c r="B44" s="250"/>
      <c r="C44" s="251"/>
      <c r="D44" s="251"/>
      <c r="E44" s="252"/>
      <c r="F44" s="252"/>
      <c r="G44" s="253"/>
      <c r="H44" s="254"/>
      <c r="I44" s="306" t="str">
        <f t="shared" si="0"/>
        <v/>
      </c>
      <c r="J44" s="306" t="str">
        <f t="shared" si="1"/>
        <v/>
      </c>
      <c r="K44" s="306" t="str">
        <f t="shared" si="2"/>
        <v/>
      </c>
      <c r="L44" s="255"/>
      <c r="M44" s="256"/>
      <c r="N44" s="256"/>
      <c r="O44" s="19">
        <f t="shared" si="3"/>
        <v>0</v>
      </c>
      <c r="P44" s="14">
        <f>IF(D44="X",0,O44*0.158)</f>
        <v>0</v>
      </c>
      <c r="Q44" s="15">
        <f t="shared" si="22"/>
        <v>0</v>
      </c>
      <c r="R44" s="15">
        <f t="shared" si="23"/>
        <v>0</v>
      </c>
      <c r="S44" s="15">
        <f t="shared" si="24"/>
        <v>0</v>
      </c>
      <c r="T44" s="15">
        <f t="shared" si="5"/>
        <v>0</v>
      </c>
      <c r="U44" s="142">
        <f t="shared" si="25"/>
        <v>0</v>
      </c>
      <c r="V44" s="15">
        <f t="shared" si="6"/>
        <v>0</v>
      </c>
      <c r="W44" s="142">
        <f t="shared" si="7"/>
        <v>0</v>
      </c>
      <c r="X44" s="142">
        <f t="shared" si="26"/>
        <v>0</v>
      </c>
      <c r="Y44" s="15">
        <f t="shared" si="27"/>
        <v>0</v>
      </c>
      <c r="Z44" s="16">
        <f t="shared" si="28"/>
        <v>0</v>
      </c>
      <c r="AA44" s="17">
        <f t="shared" si="29"/>
        <v>0</v>
      </c>
      <c r="AD44" s="159">
        <f t="shared" si="8"/>
        <v>0</v>
      </c>
      <c r="AE44" s="159">
        <f t="shared" si="9"/>
        <v>0</v>
      </c>
      <c r="AG44" s="157">
        <f t="shared" si="30"/>
        <v>0</v>
      </c>
      <c r="AI44" s="159">
        <f t="shared" si="10"/>
        <v>0</v>
      </c>
      <c r="AJ44" s="159">
        <f t="shared" si="11"/>
        <v>0</v>
      </c>
      <c r="AK44" s="231">
        <f t="shared" si="31"/>
        <v>0</v>
      </c>
      <c r="AL44" s="231">
        <f t="shared" si="32"/>
        <v>0</v>
      </c>
      <c r="AM44" s="231">
        <f t="shared" si="33"/>
        <v>0</v>
      </c>
      <c r="AN44" s="194">
        <f t="shared" si="34"/>
        <v>0</v>
      </c>
      <c r="AO44" s="405">
        <f t="shared" si="35"/>
        <v>0</v>
      </c>
      <c r="AP44" s="406">
        <f t="shared" si="36"/>
        <v>0</v>
      </c>
      <c r="AQ44" s="407"/>
      <c r="AR44" s="411">
        <f t="shared" si="37"/>
        <v>0</v>
      </c>
      <c r="AS44" s="408">
        <f t="shared" si="38"/>
        <v>0</v>
      </c>
      <c r="AT44" s="409"/>
      <c r="AU44" s="414">
        <f t="shared" si="39"/>
        <v>0</v>
      </c>
      <c r="AV44" s="406">
        <f t="shared" si="40"/>
        <v>0</v>
      </c>
      <c r="AW44" s="411"/>
      <c r="AX44" s="411">
        <f t="shared" si="41"/>
        <v>0</v>
      </c>
      <c r="AY44" s="412">
        <f t="shared" si="42"/>
        <v>0</v>
      </c>
      <c r="AZ44" s="413"/>
      <c r="BA44" s="411">
        <f t="shared" si="43"/>
        <v>0</v>
      </c>
      <c r="BB44" s="406">
        <f t="shared" si="44"/>
        <v>0</v>
      </c>
      <c r="BC44" s="303" t="str">
        <f t="shared" si="45"/>
        <v xml:space="preserve"> </v>
      </c>
      <c r="BD44" s="210">
        <f t="shared" si="54"/>
        <v>0</v>
      </c>
      <c r="BE44" s="200">
        <f t="shared" si="12"/>
        <v>0</v>
      </c>
      <c r="BF44" s="200">
        <f t="shared" si="13"/>
        <v>0</v>
      </c>
      <c r="BG44" s="200">
        <f t="shared" si="14"/>
        <v>0</v>
      </c>
      <c r="BH44" s="211">
        <f t="shared" si="15"/>
        <v>0</v>
      </c>
      <c r="BI44" s="210" t="str">
        <f t="shared" si="16"/>
        <v xml:space="preserve"> </v>
      </c>
      <c r="BJ44" s="200" t="str">
        <f t="shared" si="17"/>
        <v xml:space="preserve"> </v>
      </c>
      <c r="BK44" s="200" t="str">
        <f t="shared" si="18"/>
        <v xml:space="preserve"> </v>
      </c>
      <c r="BL44" s="200"/>
      <c r="BM44" s="213">
        <f t="shared" si="46"/>
        <v>0</v>
      </c>
      <c r="BO44" s="195" t="str">
        <f t="shared" si="19"/>
        <v/>
      </c>
      <c r="BP44" s="195" t="str">
        <f t="shared" si="20"/>
        <v/>
      </c>
      <c r="BQ44" s="195" t="str">
        <f t="shared" si="21"/>
        <v/>
      </c>
      <c r="BR44" s="215">
        <f t="shared" si="47"/>
        <v>0</v>
      </c>
      <c r="BS44" s="195" t="str">
        <f t="shared" si="48"/>
        <v/>
      </c>
      <c r="BU44" s="301" t="str">
        <f t="shared" si="49"/>
        <v xml:space="preserve"> </v>
      </c>
      <c r="BV44" s="301" t="str">
        <f t="shared" si="49"/>
        <v xml:space="preserve"> </v>
      </c>
      <c r="BW44" s="301" t="str">
        <f t="shared" si="49"/>
        <v xml:space="preserve"> </v>
      </c>
      <c r="BX44" s="242">
        <f t="shared" si="50"/>
        <v>0</v>
      </c>
      <c r="BY44" s="301" t="b">
        <f t="shared" si="51"/>
        <v>0</v>
      </c>
      <c r="BZ44" s="301" t="b">
        <f t="shared" si="52"/>
        <v>0</v>
      </c>
      <c r="CA44" s="301" t="b">
        <f t="shared" si="53"/>
        <v>0</v>
      </c>
    </row>
    <row r="45" spans="1:79">
      <c r="A45" s="300" t="s">
        <v>89</v>
      </c>
      <c r="B45" s="257"/>
      <c r="C45" s="258"/>
      <c r="D45" s="258"/>
      <c r="E45" s="259"/>
      <c r="F45" s="259"/>
      <c r="G45" s="260"/>
      <c r="H45" s="261"/>
      <c r="I45" s="305" t="str">
        <f t="shared" si="0"/>
        <v/>
      </c>
      <c r="J45" s="305" t="str">
        <f t="shared" si="1"/>
        <v/>
      </c>
      <c r="K45" s="305" t="str">
        <f t="shared" si="2"/>
        <v/>
      </c>
      <c r="L45" s="262"/>
      <c r="M45" s="263"/>
      <c r="N45" s="263"/>
      <c r="O45" s="19">
        <f t="shared" si="3"/>
        <v>0</v>
      </c>
      <c r="P45" s="14">
        <f>IF(D45="X",0,O45*0.158)</f>
        <v>0</v>
      </c>
      <c r="Q45" s="15">
        <f t="shared" si="22"/>
        <v>0</v>
      </c>
      <c r="R45" s="15">
        <f t="shared" si="23"/>
        <v>0</v>
      </c>
      <c r="S45" s="15">
        <f t="shared" si="24"/>
        <v>0</v>
      </c>
      <c r="T45" s="15">
        <f t="shared" si="5"/>
        <v>0</v>
      </c>
      <c r="U45" s="142">
        <f t="shared" si="25"/>
        <v>0</v>
      </c>
      <c r="V45" s="15">
        <f t="shared" si="6"/>
        <v>0</v>
      </c>
      <c r="W45" s="142">
        <f t="shared" si="7"/>
        <v>0</v>
      </c>
      <c r="X45" s="142">
        <f t="shared" si="26"/>
        <v>0</v>
      </c>
      <c r="Y45" s="15">
        <f t="shared" si="27"/>
        <v>0</v>
      </c>
      <c r="Z45" s="16">
        <f t="shared" si="28"/>
        <v>0</v>
      </c>
      <c r="AA45" s="17">
        <f t="shared" si="29"/>
        <v>0</v>
      </c>
      <c r="AD45" s="159">
        <f t="shared" si="8"/>
        <v>0</v>
      </c>
      <c r="AE45" s="159">
        <f t="shared" si="9"/>
        <v>0</v>
      </c>
      <c r="AG45" s="157">
        <f t="shared" si="30"/>
        <v>0</v>
      </c>
      <c r="AI45" s="159">
        <f t="shared" si="10"/>
        <v>0</v>
      </c>
      <c r="AJ45" s="159">
        <f t="shared" si="11"/>
        <v>0</v>
      </c>
      <c r="AK45" s="231">
        <f t="shared" si="31"/>
        <v>0</v>
      </c>
      <c r="AL45" s="231">
        <f t="shared" si="32"/>
        <v>0</v>
      </c>
      <c r="AM45" s="231">
        <f t="shared" si="33"/>
        <v>0</v>
      </c>
      <c r="AN45" s="194">
        <f t="shared" si="34"/>
        <v>0</v>
      </c>
      <c r="AO45" s="405">
        <f t="shared" si="35"/>
        <v>0</v>
      </c>
      <c r="AP45" s="406">
        <f t="shared" si="36"/>
        <v>0</v>
      </c>
      <c r="AQ45" s="407"/>
      <c r="AR45" s="411">
        <f t="shared" si="37"/>
        <v>0</v>
      </c>
      <c r="AS45" s="408">
        <f t="shared" si="38"/>
        <v>0</v>
      </c>
      <c r="AT45" s="409"/>
      <c r="AU45" s="414">
        <f t="shared" si="39"/>
        <v>0</v>
      </c>
      <c r="AV45" s="406">
        <f t="shared" si="40"/>
        <v>0</v>
      </c>
      <c r="AW45" s="411"/>
      <c r="AX45" s="411">
        <f t="shared" si="41"/>
        <v>0</v>
      </c>
      <c r="AY45" s="412">
        <f t="shared" si="42"/>
        <v>0</v>
      </c>
      <c r="AZ45" s="413"/>
      <c r="BA45" s="411">
        <f t="shared" si="43"/>
        <v>0</v>
      </c>
      <c r="BB45" s="406">
        <f t="shared" si="44"/>
        <v>0</v>
      </c>
      <c r="BC45" s="303" t="str">
        <f t="shared" si="45"/>
        <v xml:space="preserve"> </v>
      </c>
      <c r="BD45" s="210">
        <f t="shared" si="54"/>
        <v>0</v>
      </c>
      <c r="BE45" s="200">
        <f t="shared" si="12"/>
        <v>0</v>
      </c>
      <c r="BF45" s="200">
        <f t="shared" si="13"/>
        <v>0</v>
      </c>
      <c r="BG45" s="200">
        <f t="shared" si="14"/>
        <v>0</v>
      </c>
      <c r="BH45" s="211">
        <f t="shared" si="15"/>
        <v>0</v>
      </c>
      <c r="BI45" s="210" t="str">
        <f t="shared" si="16"/>
        <v xml:space="preserve"> </v>
      </c>
      <c r="BJ45" s="200" t="str">
        <f t="shared" si="17"/>
        <v xml:space="preserve"> </v>
      </c>
      <c r="BK45" s="200" t="str">
        <f t="shared" si="18"/>
        <v xml:space="preserve"> </v>
      </c>
      <c r="BL45" s="200"/>
      <c r="BM45" s="213">
        <f t="shared" si="46"/>
        <v>0</v>
      </c>
      <c r="BO45" s="195" t="str">
        <f t="shared" si="19"/>
        <v/>
      </c>
      <c r="BP45" s="195" t="str">
        <f t="shared" si="20"/>
        <v/>
      </c>
      <c r="BQ45" s="195" t="str">
        <f t="shared" si="21"/>
        <v/>
      </c>
      <c r="BR45" s="215">
        <f t="shared" si="47"/>
        <v>0</v>
      </c>
      <c r="BS45" s="195" t="str">
        <f t="shared" si="48"/>
        <v/>
      </c>
      <c r="BU45" s="301" t="str">
        <f t="shared" si="49"/>
        <v xml:space="preserve"> </v>
      </c>
      <c r="BV45" s="301" t="str">
        <f t="shared" si="49"/>
        <v xml:space="preserve"> </v>
      </c>
      <c r="BW45" s="301" t="str">
        <f t="shared" si="49"/>
        <v xml:space="preserve"> </v>
      </c>
      <c r="BX45" s="242">
        <f t="shared" si="50"/>
        <v>0</v>
      </c>
      <c r="BY45" s="301" t="b">
        <f t="shared" si="51"/>
        <v>0</v>
      </c>
      <c r="BZ45" s="301" t="b">
        <f t="shared" si="52"/>
        <v>0</v>
      </c>
      <c r="CA45" s="301" t="b">
        <f t="shared" si="53"/>
        <v>0</v>
      </c>
    </row>
    <row r="46" spans="1:79">
      <c r="A46" s="299" t="s">
        <v>89</v>
      </c>
      <c r="B46" s="250"/>
      <c r="C46" s="251"/>
      <c r="D46" s="251"/>
      <c r="E46" s="252"/>
      <c r="F46" s="252"/>
      <c r="G46" s="253"/>
      <c r="H46" s="254"/>
      <c r="I46" s="306" t="str">
        <f t="shared" si="0"/>
        <v/>
      </c>
      <c r="J46" s="306" t="str">
        <f t="shared" si="1"/>
        <v/>
      </c>
      <c r="K46" s="306" t="str">
        <f t="shared" si="2"/>
        <v/>
      </c>
      <c r="L46" s="255"/>
      <c r="M46" s="256"/>
      <c r="N46" s="256"/>
      <c r="O46" s="19">
        <f t="shared" si="3"/>
        <v>0</v>
      </c>
      <c r="P46" s="14">
        <f>IF(D46="X",0,O46*0.158)</f>
        <v>0</v>
      </c>
      <c r="Q46" s="15">
        <f t="shared" si="22"/>
        <v>0</v>
      </c>
      <c r="R46" s="15">
        <f t="shared" si="23"/>
        <v>0</v>
      </c>
      <c r="S46" s="15">
        <f t="shared" si="24"/>
        <v>0</v>
      </c>
      <c r="T46" s="15">
        <f t="shared" si="5"/>
        <v>0</v>
      </c>
      <c r="U46" s="142">
        <f t="shared" si="25"/>
        <v>0</v>
      </c>
      <c r="V46" s="15">
        <f t="shared" si="6"/>
        <v>0</v>
      </c>
      <c r="W46" s="142">
        <f t="shared" si="7"/>
        <v>0</v>
      </c>
      <c r="X46" s="142">
        <f t="shared" si="26"/>
        <v>0</v>
      </c>
      <c r="Y46" s="15">
        <f t="shared" si="27"/>
        <v>0</v>
      </c>
      <c r="Z46" s="16">
        <f t="shared" si="28"/>
        <v>0</v>
      </c>
      <c r="AA46" s="17">
        <f t="shared" si="29"/>
        <v>0</v>
      </c>
      <c r="AD46" s="159">
        <f t="shared" si="8"/>
        <v>0</v>
      </c>
      <c r="AE46" s="159">
        <f t="shared" si="9"/>
        <v>0</v>
      </c>
      <c r="AG46" s="157">
        <f t="shared" si="30"/>
        <v>0</v>
      </c>
      <c r="AI46" s="159">
        <f t="shared" si="10"/>
        <v>0</v>
      </c>
      <c r="AJ46" s="159">
        <f t="shared" si="11"/>
        <v>0</v>
      </c>
      <c r="AK46" s="231">
        <f t="shared" si="31"/>
        <v>0</v>
      </c>
      <c r="AL46" s="231">
        <f t="shared" si="32"/>
        <v>0</v>
      </c>
      <c r="AM46" s="231">
        <f t="shared" si="33"/>
        <v>0</v>
      </c>
      <c r="AN46" s="194">
        <f t="shared" si="34"/>
        <v>0</v>
      </c>
      <c r="AO46" s="405">
        <f t="shared" si="35"/>
        <v>0</v>
      </c>
      <c r="AP46" s="406">
        <f t="shared" si="36"/>
        <v>0</v>
      </c>
      <c r="AQ46" s="407"/>
      <c r="AR46" s="411">
        <f t="shared" si="37"/>
        <v>0</v>
      </c>
      <c r="AS46" s="408">
        <f t="shared" si="38"/>
        <v>0</v>
      </c>
      <c r="AT46" s="409"/>
      <c r="AU46" s="414">
        <f t="shared" si="39"/>
        <v>0</v>
      </c>
      <c r="AV46" s="406">
        <f t="shared" si="40"/>
        <v>0</v>
      </c>
      <c r="AW46" s="411"/>
      <c r="AX46" s="411">
        <f t="shared" si="41"/>
        <v>0</v>
      </c>
      <c r="AY46" s="412">
        <f t="shared" si="42"/>
        <v>0</v>
      </c>
      <c r="AZ46" s="413"/>
      <c r="BA46" s="411">
        <f t="shared" si="43"/>
        <v>0</v>
      </c>
      <c r="BB46" s="406">
        <f t="shared" si="44"/>
        <v>0</v>
      </c>
      <c r="BC46" s="303" t="str">
        <f t="shared" si="45"/>
        <v xml:space="preserve"> </v>
      </c>
      <c r="BD46" s="210">
        <f t="shared" si="54"/>
        <v>0</v>
      </c>
      <c r="BE46" s="200">
        <f t="shared" si="12"/>
        <v>0</v>
      </c>
      <c r="BF46" s="200">
        <f t="shared" si="13"/>
        <v>0</v>
      </c>
      <c r="BG46" s="200">
        <f t="shared" si="14"/>
        <v>0</v>
      </c>
      <c r="BH46" s="211">
        <f t="shared" si="15"/>
        <v>0</v>
      </c>
      <c r="BI46" s="210" t="str">
        <f t="shared" si="16"/>
        <v xml:space="preserve"> </v>
      </c>
      <c r="BJ46" s="200" t="str">
        <f t="shared" si="17"/>
        <v xml:space="preserve"> </v>
      </c>
      <c r="BK46" s="200" t="str">
        <f t="shared" si="18"/>
        <v xml:space="preserve"> </v>
      </c>
      <c r="BL46" s="200"/>
      <c r="BM46" s="213">
        <f t="shared" si="46"/>
        <v>0</v>
      </c>
      <c r="BO46" s="195" t="str">
        <f t="shared" si="19"/>
        <v/>
      </c>
      <c r="BP46" s="195" t="str">
        <f t="shared" si="20"/>
        <v/>
      </c>
      <c r="BQ46" s="195" t="str">
        <f t="shared" si="21"/>
        <v/>
      </c>
      <c r="BR46" s="215">
        <f t="shared" si="47"/>
        <v>0</v>
      </c>
      <c r="BS46" s="195" t="str">
        <f t="shared" si="48"/>
        <v/>
      </c>
      <c r="BU46" s="301" t="str">
        <f t="shared" si="49"/>
        <v xml:space="preserve"> </v>
      </c>
      <c r="BV46" s="301" t="str">
        <f t="shared" si="49"/>
        <v xml:space="preserve"> </v>
      </c>
      <c r="BW46" s="301" t="str">
        <f t="shared" si="49"/>
        <v xml:space="preserve"> </v>
      </c>
      <c r="BX46" s="242">
        <f t="shared" si="50"/>
        <v>0</v>
      </c>
      <c r="BY46" s="301" t="b">
        <f t="shared" si="51"/>
        <v>0</v>
      </c>
      <c r="BZ46" s="301" t="b">
        <f t="shared" si="52"/>
        <v>0</v>
      </c>
      <c r="CA46" s="301" t="b">
        <f t="shared" si="53"/>
        <v>0</v>
      </c>
    </row>
    <row r="47" spans="1:79">
      <c r="A47" s="300" t="s">
        <v>89</v>
      </c>
      <c r="B47" s="257"/>
      <c r="C47" s="258"/>
      <c r="D47" s="258"/>
      <c r="E47" s="259"/>
      <c r="F47" s="259"/>
      <c r="G47" s="260"/>
      <c r="H47" s="261"/>
      <c r="I47" s="305" t="str">
        <f t="shared" si="0"/>
        <v/>
      </c>
      <c r="J47" s="305" t="str">
        <f t="shared" si="1"/>
        <v/>
      </c>
      <c r="K47" s="305" t="str">
        <f t="shared" si="2"/>
        <v/>
      </c>
      <c r="L47" s="262"/>
      <c r="M47" s="263"/>
      <c r="N47" s="263"/>
      <c r="O47" s="19">
        <f t="shared" si="3"/>
        <v>0</v>
      </c>
      <c r="P47" s="14">
        <f>IF(D47="X",0,O47*0.158)</f>
        <v>0</v>
      </c>
      <c r="Q47" s="15">
        <f t="shared" si="22"/>
        <v>0</v>
      </c>
      <c r="R47" s="15">
        <f t="shared" si="23"/>
        <v>0</v>
      </c>
      <c r="S47" s="15">
        <f t="shared" si="24"/>
        <v>0</v>
      </c>
      <c r="T47" s="15">
        <f t="shared" si="5"/>
        <v>0</v>
      </c>
      <c r="U47" s="142">
        <f t="shared" si="25"/>
        <v>0</v>
      </c>
      <c r="V47" s="15">
        <f t="shared" si="6"/>
        <v>0</v>
      </c>
      <c r="W47" s="142">
        <f t="shared" si="7"/>
        <v>0</v>
      </c>
      <c r="X47" s="142">
        <f t="shared" si="26"/>
        <v>0</v>
      </c>
      <c r="Y47" s="15">
        <f t="shared" si="27"/>
        <v>0</v>
      </c>
      <c r="Z47" s="16">
        <f t="shared" si="28"/>
        <v>0</v>
      </c>
      <c r="AA47" s="17">
        <f t="shared" si="29"/>
        <v>0</v>
      </c>
      <c r="AD47" s="159">
        <f t="shared" si="8"/>
        <v>0</v>
      </c>
      <c r="AE47" s="159">
        <f t="shared" si="9"/>
        <v>0</v>
      </c>
      <c r="AG47" s="157">
        <f t="shared" si="30"/>
        <v>0</v>
      </c>
      <c r="AI47" s="159">
        <f t="shared" si="10"/>
        <v>0</v>
      </c>
      <c r="AJ47" s="159">
        <f t="shared" si="11"/>
        <v>0</v>
      </c>
      <c r="AK47" s="231">
        <f t="shared" si="31"/>
        <v>0</v>
      </c>
      <c r="AL47" s="231">
        <f t="shared" si="32"/>
        <v>0</v>
      </c>
      <c r="AM47" s="231">
        <f t="shared" si="33"/>
        <v>0</v>
      </c>
      <c r="AN47" s="194">
        <f t="shared" si="34"/>
        <v>0</v>
      </c>
      <c r="AO47" s="405">
        <f t="shared" si="35"/>
        <v>0</v>
      </c>
      <c r="AP47" s="406">
        <f t="shared" si="36"/>
        <v>0</v>
      </c>
      <c r="AQ47" s="407"/>
      <c r="AR47" s="411">
        <f t="shared" si="37"/>
        <v>0</v>
      </c>
      <c r="AS47" s="408">
        <f t="shared" si="38"/>
        <v>0</v>
      </c>
      <c r="AT47" s="409"/>
      <c r="AU47" s="414">
        <f t="shared" si="39"/>
        <v>0</v>
      </c>
      <c r="AV47" s="406">
        <f t="shared" si="40"/>
        <v>0</v>
      </c>
      <c r="AW47" s="411"/>
      <c r="AX47" s="411">
        <f t="shared" si="41"/>
        <v>0</v>
      </c>
      <c r="AY47" s="412">
        <f t="shared" si="42"/>
        <v>0</v>
      </c>
      <c r="AZ47" s="413"/>
      <c r="BA47" s="411">
        <f t="shared" si="43"/>
        <v>0</v>
      </c>
      <c r="BB47" s="406">
        <f t="shared" si="44"/>
        <v>0</v>
      </c>
      <c r="BC47" s="303" t="str">
        <f t="shared" si="45"/>
        <v xml:space="preserve"> </v>
      </c>
      <c r="BD47" s="210">
        <f t="shared" si="54"/>
        <v>0</v>
      </c>
      <c r="BE47" s="200">
        <f t="shared" si="12"/>
        <v>0</v>
      </c>
      <c r="BF47" s="200">
        <f t="shared" si="13"/>
        <v>0</v>
      </c>
      <c r="BG47" s="200">
        <f t="shared" si="14"/>
        <v>0</v>
      </c>
      <c r="BH47" s="211">
        <f t="shared" si="15"/>
        <v>0</v>
      </c>
      <c r="BI47" s="210" t="str">
        <f t="shared" si="16"/>
        <v xml:space="preserve"> </v>
      </c>
      <c r="BJ47" s="200" t="str">
        <f t="shared" si="17"/>
        <v xml:space="preserve"> </v>
      </c>
      <c r="BK47" s="200" t="str">
        <f t="shared" si="18"/>
        <v xml:space="preserve"> </v>
      </c>
      <c r="BL47" s="200"/>
      <c r="BM47" s="213">
        <f t="shared" si="46"/>
        <v>0</v>
      </c>
      <c r="BO47" s="195" t="str">
        <f t="shared" si="19"/>
        <v/>
      </c>
      <c r="BP47" s="195" t="str">
        <f t="shared" si="20"/>
        <v/>
      </c>
      <c r="BQ47" s="195" t="str">
        <f t="shared" si="21"/>
        <v/>
      </c>
      <c r="BR47" s="215">
        <f t="shared" si="47"/>
        <v>0</v>
      </c>
      <c r="BS47" s="195" t="str">
        <f t="shared" si="48"/>
        <v/>
      </c>
      <c r="BU47" s="301" t="str">
        <f t="shared" si="49"/>
        <v xml:space="preserve"> </v>
      </c>
      <c r="BV47" s="301" t="str">
        <f t="shared" si="49"/>
        <v xml:space="preserve"> </v>
      </c>
      <c r="BW47" s="301" t="str">
        <f t="shared" si="49"/>
        <v xml:space="preserve"> </v>
      </c>
      <c r="BX47" s="242">
        <f t="shared" si="50"/>
        <v>0</v>
      </c>
      <c r="BY47" s="301" t="b">
        <f t="shared" si="51"/>
        <v>0</v>
      </c>
      <c r="BZ47" s="301" t="b">
        <f t="shared" si="52"/>
        <v>0</v>
      </c>
      <c r="CA47" s="301" t="b">
        <f t="shared" si="53"/>
        <v>0</v>
      </c>
    </row>
    <row r="48" spans="1:79" ht="13.5" thickBot="1">
      <c r="A48" s="299" t="s">
        <v>89</v>
      </c>
      <c r="B48" s="250"/>
      <c r="C48" s="251"/>
      <c r="D48" s="251"/>
      <c r="E48" s="252"/>
      <c r="F48" s="252"/>
      <c r="G48" s="253"/>
      <c r="H48" s="254"/>
      <c r="I48" s="306" t="str">
        <f t="shared" si="0"/>
        <v/>
      </c>
      <c r="J48" s="306" t="str">
        <f t="shared" si="1"/>
        <v/>
      </c>
      <c r="K48" s="306" t="str">
        <f t="shared" si="2"/>
        <v/>
      </c>
      <c r="L48" s="255"/>
      <c r="M48" s="256"/>
      <c r="N48" s="256"/>
      <c r="O48" s="19">
        <f t="shared" si="3"/>
        <v>0</v>
      </c>
      <c r="P48" s="14">
        <f>IF(D48="X",0,O48*0.158)</f>
        <v>0</v>
      </c>
      <c r="Q48" s="15">
        <f t="shared" si="22"/>
        <v>0</v>
      </c>
      <c r="R48" s="15">
        <f t="shared" si="23"/>
        <v>0</v>
      </c>
      <c r="S48" s="15">
        <f t="shared" si="24"/>
        <v>0</v>
      </c>
      <c r="T48" s="15">
        <f t="shared" si="5"/>
        <v>0</v>
      </c>
      <c r="U48" s="142">
        <f t="shared" si="25"/>
        <v>0</v>
      </c>
      <c r="V48" s="15">
        <f t="shared" si="6"/>
        <v>0</v>
      </c>
      <c r="W48" s="142">
        <f t="shared" si="7"/>
        <v>0</v>
      </c>
      <c r="X48" s="142">
        <f t="shared" si="26"/>
        <v>0</v>
      </c>
      <c r="Y48" s="15">
        <f t="shared" si="27"/>
        <v>0</v>
      </c>
      <c r="Z48" s="16">
        <f t="shared" si="28"/>
        <v>0</v>
      </c>
      <c r="AA48" s="17">
        <f t="shared" si="29"/>
        <v>0</v>
      </c>
      <c r="AD48" s="170">
        <f t="shared" si="8"/>
        <v>0</v>
      </c>
      <c r="AE48" s="170">
        <f t="shared" si="9"/>
        <v>0</v>
      </c>
      <c r="AG48" s="173">
        <f t="shared" si="30"/>
        <v>0</v>
      </c>
      <c r="AI48" s="170">
        <f t="shared" si="10"/>
        <v>0</v>
      </c>
      <c r="AJ48" s="170">
        <f t="shared" si="11"/>
        <v>0</v>
      </c>
      <c r="AK48" s="231">
        <f t="shared" si="31"/>
        <v>0</v>
      </c>
      <c r="AL48" s="231">
        <f t="shared" si="32"/>
        <v>0</v>
      </c>
      <c r="AM48" s="231">
        <f t="shared" si="33"/>
        <v>0</v>
      </c>
      <c r="AN48" s="194">
        <f t="shared" si="34"/>
        <v>0</v>
      </c>
      <c r="AO48" s="405">
        <f t="shared" si="35"/>
        <v>0</v>
      </c>
      <c r="AP48" s="406">
        <f t="shared" si="36"/>
        <v>0</v>
      </c>
      <c r="AQ48" s="407"/>
      <c r="AR48" s="411">
        <f t="shared" si="37"/>
        <v>0</v>
      </c>
      <c r="AS48" s="408">
        <f t="shared" si="38"/>
        <v>0</v>
      </c>
      <c r="AT48" s="409"/>
      <c r="AU48" s="415">
        <f t="shared" si="39"/>
        <v>0</v>
      </c>
      <c r="AV48" s="406">
        <f t="shared" si="40"/>
        <v>0</v>
      </c>
      <c r="AW48" s="411"/>
      <c r="AX48" s="411">
        <f t="shared" si="41"/>
        <v>0</v>
      </c>
      <c r="AY48" s="412">
        <f t="shared" si="42"/>
        <v>0</v>
      </c>
      <c r="AZ48" s="413"/>
      <c r="BA48" s="411">
        <f t="shared" si="43"/>
        <v>0</v>
      </c>
      <c r="BB48" s="406">
        <f t="shared" si="44"/>
        <v>0</v>
      </c>
      <c r="BC48" s="303" t="str">
        <f t="shared" si="45"/>
        <v xml:space="preserve"> </v>
      </c>
      <c r="BD48" s="196">
        <f t="shared" si="54"/>
        <v>0</v>
      </c>
      <c r="BE48" s="197">
        <f t="shared" si="12"/>
        <v>0</v>
      </c>
      <c r="BF48" s="197">
        <f t="shared" si="13"/>
        <v>0</v>
      </c>
      <c r="BG48" s="197">
        <f t="shared" si="14"/>
        <v>0</v>
      </c>
      <c r="BH48" s="198">
        <f t="shared" si="15"/>
        <v>0</v>
      </c>
      <c r="BI48" s="196" t="str">
        <f t="shared" si="16"/>
        <v xml:space="preserve"> </v>
      </c>
      <c r="BJ48" s="197" t="str">
        <f t="shared" si="17"/>
        <v xml:space="preserve"> </v>
      </c>
      <c r="BK48" s="197" t="str">
        <f t="shared" si="18"/>
        <v xml:space="preserve"> </v>
      </c>
      <c r="BL48" s="197"/>
      <c r="BM48" s="199">
        <f t="shared" si="46"/>
        <v>0</v>
      </c>
      <c r="BO48" s="195" t="str">
        <f t="shared" si="19"/>
        <v/>
      </c>
      <c r="BP48" s="195" t="str">
        <f t="shared" si="20"/>
        <v/>
      </c>
      <c r="BQ48" s="195" t="str">
        <f t="shared" si="21"/>
        <v/>
      </c>
      <c r="BR48" s="215">
        <f t="shared" si="47"/>
        <v>0</v>
      </c>
      <c r="BS48" s="195" t="str">
        <f t="shared" si="48"/>
        <v/>
      </c>
      <c r="BU48" s="301" t="str">
        <f t="shared" si="49"/>
        <v xml:space="preserve"> </v>
      </c>
      <c r="BV48" s="301" t="str">
        <f t="shared" si="49"/>
        <v xml:space="preserve"> </v>
      </c>
      <c r="BW48" s="301" t="str">
        <f t="shared" si="49"/>
        <v xml:space="preserve"> </v>
      </c>
      <c r="BX48" s="242">
        <f t="shared" si="50"/>
        <v>0</v>
      </c>
      <c r="BY48" s="301" t="b">
        <f t="shared" si="51"/>
        <v>0</v>
      </c>
      <c r="BZ48" s="301" t="b">
        <f t="shared" si="52"/>
        <v>0</v>
      </c>
      <c r="CA48" s="301" t="b">
        <f t="shared" si="53"/>
        <v>0</v>
      </c>
    </row>
    <row r="49" spans="1:57">
      <c r="A49" s="20"/>
      <c r="B49" s="37"/>
      <c r="C49" s="167"/>
      <c r="D49" s="37"/>
      <c r="E49" s="37"/>
      <c r="F49" s="37"/>
      <c r="G49" s="21"/>
      <c r="H49" s="22"/>
      <c r="I49" s="22"/>
      <c r="J49" s="22"/>
      <c r="K49" s="22"/>
      <c r="P49" s="21"/>
      <c r="Q49" s="21"/>
      <c r="R49" s="21"/>
      <c r="S49" s="21"/>
      <c r="T49" s="21"/>
      <c r="U49" s="21"/>
      <c r="V49" s="21"/>
      <c r="W49" s="21"/>
      <c r="X49" s="21"/>
      <c r="Y49" s="21"/>
      <c r="Z49" s="23"/>
      <c r="AA49" s="23"/>
      <c r="AD49" s="21">
        <f>SUM(AD9:AD48)</f>
        <v>0</v>
      </c>
      <c r="AE49" s="21">
        <f>SUM(AE9:AE48)</f>
        <v>0</v>
      </c>
      <c r="AF49" s="21">
        <f>AD49+AE49</f>
        <v>0</v>
      </c>
      <c r="AG49" s="157">
        <f>SUM(AG9:AG48)</f>
        <v>0</v>
      </c>
      <c r="AH49" s="21"/>
      <c r="AI49" s="21">
        <f>SUM(AI9:AI48)</f>
        <v>0</v>
      </c>
      <c r="AJ49" s="21">
        <f>SUM(AJ9:AJ48)</f>
        <v>0</v>
      </c>
      <c r="AK49" s="21">
        <f>AI49+AJ49</f>
        <v>0</v>
      </c>
      <c r="AL49" s="21"/>
      <c r="AM49" s="21"/>
      <c r="AN49" t="s">
        <v>90</v>
      </c>
      <c r="BC49" s="157"/>
      <c r="BD49" s="157"/>
      <c r="BE49" s="157"/>
    </row>
    <row r="50" spans="1:57">
      <c r="A50" s="24" t="s">
        <v>135</v>
      </c>
      <c r="B50" s="25"/>
      <c r="C50" s="168"/>
      <c r="D50" s="25"/>
      <c r="E50" s="25"/>
      <c r="F50" s="25"/>
      <c r="G50" s="25"/>
      <c r="H50" s="25"/>
      <c r="I50" s="25"/>
      <c r="J50" s="25"/>
      <c r="K50" s="25"/>
      <c r="L50" s="307">
        <f>SUM(L10:L48)</f>
        <v>0</v>
      </c>
      <c r="M50" s="308">
        <f>SUM(M10:M48)</f>
        <v>0</v>
      </c>
      <c r="N50" s="308">
        <f>SUM(N10:N48)</f>
        <v>0</v>
      </c>
      <c r="O50" s="26">
        <f>SUM(O9:O48)</f>
        <v>0</v>
      </c>
      <c r="P50" s="247">
        <f>SUM(P9:P49)</f>
        <v>0</v>
      </c>
      <c r="Q50" s="247">
        <f t="shared" ref="Q50:Y50" si="55">SUM(Q9:Q49)</f>
        <v>0</v>
      </c>
      <c r="R50" s="247">
        <f t="shared" si="55"/>
        <v>0</v>
      </c>
      <c r="S50" s="247">
        <f t="shared" si="55"/>
        <v>0</v>
      </c>
      <c r="T50" s="247">
        <f t="shared" si="55"/>
        <v>0</v>
      </c>
      <c r="U50" s="247">
        <f t="shared" si="55"/>
        <v>0</v>
      </c>
      <c r="V50" s="247">
        <f t="shared" si="55"/>
        <v>0</v>
      </c>
      <c r="W50" s="247">
        <f t="shared" si="55"/>
        <v>0</v>
      </c>
      <c r="X50" s="247">
        <f t="shared" si="55"/>
        <v>0</v>
      </c>
      <c r="Y50" s="247">
        <f t="shared" si="55"/>
        <v>0</v>
      </c>
      <c r="Z50" s="188">
        <f>SUM(Z9:Z48)</f>
        <v>0</v>
      </c>
      <c r="AA50" s="30">
        <f>SUM(AA9:AA48)</f>
        <v>0</v>
      </c>
      <c r="AC50">
        <f>(140*12)</f>
        <v>1680</v>
      </c>
      <c r="AD50" s="21"/>
      <c r="AE50" s="21"/>
      <c r="AH50" s="21"/>
      <c r="AI50" s="21"/>
      <c r="AJ50" s="21"/>
      <c r="AK50" s="21"/>
      <c r="AL50" s="21"/>
      <c r="AM50" s="21"/>
      <c r="AO50" s="185"/>
      <c r="AP50" s="185"/>
      <c r="AQ50" s="185"/>
      <c r="AR50" s="185"/>
      <c r="AS50" s="185"/>
      <c r="AT50" s="185"/>
      <c r="AU50" s="185"/>
      <c r="AV50" s="185"/>
      <c r="AW50" s="185"/>
      <c r="AX50" s="185"/>
      <c r="AY50" s="185"/>
      <c r="AZ50" s="185"/>
    </row>
    <row r="51" spans="1:57">
      <c r="A51" s="20"/>
      <c r="B51" s="20"/>
      <c r="D51" s="20"/>
      <c r="E51" s="20"/>
      <c r="F51" s="20"/>
      <c r="O51" s="31"/>
      <c r="Q51" s="12"/>
      <c r="R51" s="12"/>
      <c r="S51" s="12"/>
      <c r="T51" s="12"/>
      <c r="V51" s="12"/>
      <c r="W51" s="12"/>
      <c r="X51" s="12"/>
      <c r="Y51" s="12"/>
      <c r="Z51" s="32"/>
      <c r="AA51" s="32"/>
      <c r="AD51" s="21">
        <f>AD49*1.053</f>
        <v>0</v>
      </c>
      <c r="AE51" s="21">
        <f>AE49+($AG$49*AC50)</f>
        <v>0</v>
      </c>
      <c r="AF51" s="21">
        <f>AD51+AE51</f>
        <v>0</v>
      </c>
      <c r="AH51" s="21"/>
      <c r="AI51" s="21">
        <f>AI49*1.053</f>
        <v>0</v>
      </c>
      <c r="AJ51" s="21">
        <f>AJ49+(($AG$49*AC50)*0.242)</f>
        <v>0</v>
      </c>
      <c r="AK51" s="21">
        <f>AI51+AJ51</f>
        <v>0</v>
      </c>
      <c r="AL51" s="21"/>
      <c r="AM51" s="21"/>
      <c r="AN51" t="s">
        <v>92</v>
      </c>
      <c r="AO51" s="185"/>
      <c r="AP51" s="185"/>
      <c r="AQ51" s="185"/>
      <c r="AR51" s="185"/>
      <c r="AS51" s="185"/>
      <c r="AT51" s="185"/>
      <c r="AU51" s="185"/>
      <c r="AV51" s="185"/>
      <c r="AW51" s="185"/>
      <c r="AX51" s="185"/>
      <c r="AY51" s="185"/>
      <c r="AZ51" s="185"/>
    </row>
    <row r="52" spans="1:57">
      <c r="A52" s="20"/>
      <c r="B52" s="20"/>
      <c r="D52" s="20"/>
      <c r="E52" s="20"/>
      <c r="F52" s="20"/>
      <c r="O52" s="12"/>
      <c r="Q52" s="12"/>
      <c r="R52" s="12"/>
      <c r="S52" s="12"/>
      <c r="T52" s="12"/>
      <c r="V52" s="12"/>
      <c r="W52" s="12"/>
      <c r="X52" s="12"/>
      <c r="Y52" s="12"/>
      <c r="Z52" s="12"/>
      <c r="AA52" s="12"/>
      <c r="AC52">
        <f>(140*12)</f>
        <v>1680</v>
      </c>
      <c r="AD52" s="21"/>
      <c r="AE52" s="21"/>
      <c r="AH52" s="21"/>
      <c r="AI52" s="21"/>
      <c r="AJ52" s="21"/>
      <c r="AK52" s="21"/>
      <c r="AL52" s="21"/>
      <c r="AM52" s="21"/>
      <c r="AO52" s="185"/>
      <c r="AP52" s="185"/>
      <c r="AQ52" s="185"/>
      <c r="AR52" s="185"/>
      <c r="AS52" s="185"/>
      <c r="AT52" s="185"/>
      <c r="AU52" s="185"/>
      <c r="AV52" s="185"/>
      <c r="AW52" s="185"/>
      <c r="AX52" s="185"/>
      <c r="AY52" s="185"/>
      <c r="AZ52" s="185"/>
    </row>
    <row r="53" spans="1:57">
      <c r="AD53" s="21">
        <f>AD51*1.053</f>
        <v>0</v>
      </c>
      <c r="AE53" s="21">
        <f>AE51+($AG$49*AC52)</f>
        <v>0</v>
      </c>
      <c r="AF53" s="21">
        <f>AD53+AE53</f>
        <v>0</v>
      </c>
      <c r="AH53" s="21"/>
      <c r="AI53" s="21">
        <f>AI51*1.053</f>
        <v>0</v>
      </c>
      <c r="AJ53" s="21">
        <f>AJ51+(($AG$49*AC52)*0.242)</f>
        <v>0</v>
      </c>
      <c r="AK53" s="21">
        <f>AI53+AJ53</f>
        <v>0</v>
      </c>
      <c r="AL53" s="21"/>
      <c r="AM53" s="21"/>
      <c r="AN53" t="s">
        <v>94</v>
      </c>
      <c r="AO53" s="185"/>
      <c r="AP53" s="185"/>
      <c r="AQ53" s="185"/>
      <c r="AR53" s="185"/>
      <c r="AS53" s="185"/>
      <c r="AT53" s="185"/>
      <c r="AU53" s="185"/>
      <c r="AV53" s="185"/>
      <c r="AW53" s="185"/>
      <c r="AX53" s="185"/>
      <c r="AY53" s="185"/>
      <c r="AZ53" s="185"/>
    </row>
    <row r="54" spans="1:57" ht="15.75">
      <c r="A54" s="9"/>
      <c r="B54" s="9"/>
      <c r="C54" s="165"/>
      <c r="D54" s="9"/>
      <c r="E54" s="9"/>
      <c r="F54" s="9"/>
      <c r="AC54">
        <f>(140*12)</f>
        <v>1680</v>
      </c>
      <c r="AD54" s="21"/>
      <c r="AE54" s="21"/>
      <c r="AH54" s="21"/>
      <c r="AI54" s="21"/>
      <c r="AJ54" s="21"/>
      <c r="AK54" s="21"/>
      <c r="AL54" s="21"/>
      <c r="AM54" s="21"/>
      <c r="AO54" s="185"/>
      <c r="AP54" s="185"/>
      <c r="AQ54" s="185"/>
      <c r="AR54" s="185"/>
      <c r="AS54" s="185"/>
      <c r="AT54" s="185"/>
      <c r="AU54" s="185"/>
      <c r="AV54" s="185"/>
      <c r="AW54" s="185"/>
      <c r="AX54" s="185"/>
      <c r="AY54" s="185"/>
      <c r="AZ54" s="185"/>
    </row>
    <row r="55" spans="1:57">
      <c r="AD55" s="21">
        <f>AD53*1.053</f>
        <v>0</v>
      </c>
      <c r="AE55" s="21">
        <f>AE53+($AG$49*AC54)</f>
        <v>0</v>
      </c>
      <c r="AF55" s="21">
        <f>AD55+AE55</f>
        <v>0</v>
      </c>
      <c r="AH55" s="21"/>
      <c r="AI55" s="21">
        <f>AI53*1.053</f>
        <v>0</v>
      </c>
      <c r="AJ55" s="21">
        <f>AJ53+(($AG$49*AC54)*0.242)</f>
        <v>0</v>
      </c>
      <c r="AK55" s="21">
        <f>AI55+AJ55</f>
        <v>0</v>
      </c>
      <c r="AL55" s="21"/>
      <c r="AM55" s="21"/>
      <c r="AN55" t="s">
        <v>96</v>
      </c>
      <c r="AO55" s="185"/>
      <c r="AP55" s="185"/>
      <c r="AQ55" s="185"/>
      <c r="AR55" s="185"/>
      <c r="AS55" s="185"/>
      <c r="AT55" s="185"/>
      <c r="AU55" s="185"/>
      <c r="AV55" s="185"/>
      <c r="AW55" s="185"/>
      <c r="AX55" s="185"/>
      <c r="AY55" s="185"/>
      <c r="AZ55" s="185"/>
    </row>
    <row r="56" spans="1:57">
      <c r="AC56">
        <f>(140*12)</f>
        <v>1680</v>
      </c>
      <c r="AD56" s="21"/>
      <c r="AE56" s="21"/>
      <c r="AH56" s="21"/>
      <c r="AI56" s="21"/>
      <c r="AJ56" s="21"/>
      <c r="AK56" s="21"/>
      <c r="AL56" s="21"/>
      <c r="AM56" s="21"/>
      <c r="AO56" s="185"/>
      <c r="AP56" s="185"/>
      <c r="AQ56" s="185"/>
      <c r="AR56" s="185"/>
      <c r="AS56" s="185"/>
      <c r="AT56" s="185"/>
      <c r="AU56" s="185"/>
      <c r="AV56" s="185"/>
      <c r="AW56" s="185"/>
      <c r="AX56" s="185"/>
      <c r="AY56" s="185"/>
      <c r="AZ56" s="185"/>
    </row>
    <row r="57" spans="1:57">
      <c r="AD57" s="21">
        <f>AD55*1.053</f>
        <v>0</v>
      </c>
      <c r="AE57" s="21">
        <f>AE55+($AG$49*AC56)</f>
        <v>0</v>
      </c>
      <c r="AF57" s="21">
        <f>AD57+AE57</f>
        <v>0</v>
      </c>
      <c r="AH57" s="21"/>
      <c r="AI57" s="21">
        <f>AI55*1.053</f>
        <v>0</v>
      </c>
      <c r="AJ57" s="21">
        <f>AJ55+(($AG$49*AC56)*0.242)</f>
        <v>0</v>
      </c>
      <c r="AK57" s="21">
        <f>AI57+AJ57</f>
        <v>0</v>
      </c>
      <c r="AL57" s="21"/>
      <c r="AM57" s="21"/>
      <c r="AN57" t="s">
        <v>98</v>
      </c>
      <c r="AO57" s="185"/>
      <c r="AP57" s="185"/>
      <c r="AQ57" s="185"/>
      <c r="AR57" s="185"/>
      <c r="AS57" s="185"/>
      <c r="AT57" s="185"/>
      <c r="AU57" s="185"/>
      <c r="AV57" s="185"/>
      <c r="AW57" s="185"/>
      <c r="AX57" s="185"/>
      <c r="AY57" s="185"/>
      <c r="AZ57" s="185"/>
    </row>
    <row r="58" spans="1:57">
      <c r="AO58" s="185"/>
      <c r="AP58" s="185"/>
      <c r="AQ58" s="185"/>
      <c r="AR58" s="185"/>
      <c r="AS58" s="185"/>
      <c r="AT58" s="185"/>
      <c r="AU58" s="185"/>
      <c r="AV58" s="185"/>
      <c r="AW58" s="185"/>
      <c r="AX58" s="185"/>
      <c r="AY58" s="185"/>
      <c r="AZ58" s="185"/>
    </row>
    <row r="59" spans="1:57">
      <c r="AO59" s="185"/>
      <c r="AP59" s="185"/>
      <c r="AQ59" s="185"/>
      <c r="AR59" s="185"/>
      <c r="AS59" s="185"/>
      <c r="AT59" s="185"/>
      <c r="AU59" s="185"/>
      <c r="AV59" s="185"/>
      <c r="AW59" s="185"/>
      <c r="AX59" s="185"/>
      <c r="AY59" s="185"/>
      <c r="AZ59" s="185"/>
    </row>
    <row r="60" spans="1:57">
      <c r="AO60" s="185"/>
      <c r="AP60" s="185"/>
      <c r="AQ60" s="185"/>
      <c r="AR60" s="185"/>
      <c r="AS60" s="185"/>
      <c r="AT60" s="185"/>
      <c r="AU60" s="185"/>
      <c r="AV60" s="185"/>
      <c r="AW60" s="185"/>
      <c r="AX60" s="185"/>
      <c r="AY60" s="185"/>
      <c r="AZ60" s="185"/>
    </row>
    <row r="61" spans="1:57" ht="33.75">
      <c r="AO61" s="164" t="s">
        <v>102</v>
      </c>
      <c r="AP61" s="186" t="s">
        <v>103</v>
      </c>
      <c r="AR61" s="136" t="s">
        <v>51</v>
      </c>
      <c r="AS61" s="136" t="s">
        <v>52</v>
      </c>
      <c r="AT61" s="136" t="s">
        <v>54</v>
      </c>
      <c r="AU61" s="136" t="s">
        <v>55</v>
      </c>
      <c r="AV61" s="136" t="s">
        <v>104</v>
      </c>
      <c r="AX61" s="136" t="s">
        <v>57</v>
      </c>
      <c r="AY61" s="136" t="s">
        <v>105</v>
      </c>
      <c r="AZ61" s="136" t="s">
        <v>106</v>
      </c>
      <c r="BB61" s="136" t="s">
        <v>60</v>
      </c>
    </row>
    <row r="62" spans="1:57">
      <c r="AO62" s="185">
        <f>SUM(M9:M48)</f>
        <v>0</v>
      </c>
      <c r="AP62" s="185">
        <f>SUM(N9:N48)</f>
        <v>0</v>
      </c>
      <c r="AQ62" s="185"/>
      <c r="AR62" s="185">
        <f>SUM(P9:P48)</f>
        <v>0</v>
      </c>
      <c r="AS62" s="185">
        <f>SUM(Q9:Q48)</f>
        <v>0</v>
      </c>
      <c r="AT62" s="185">
        <f>SUM(S9:S48)</f>
        <v>0</v>
      </c>
      <c r="AU62" s="185">
        <f>SUM(T9:T48)</f>
        <v>0</v>
      </c>
      <c r="AV62" s="185">
        <f>SUM(U9:U48)</f>
        <v>0</v>
      </c>
      <c r="AW62" s="185"/>
      <c r="AX62" s="185">
        <f>SUM(W9:W48)</f>
        <v>0</v>
      </c>
      <c r="AY62" s="185">
        <f>SUM(X9:X48)</f>
        <v>0</v>
      </c>
      <c r="AZ62" s="185">
        <f>SUM(Y9:Y48)</f>
        <v>0</v>
      </c>
      <c r="BA62" s="185"/>
      <c r="BB62" s="187">
        <f>SUM(AO62:AZ62)</f>
        <v>0</v>
      </c>
      <c r="BC62" t="s">
        <v>90</v>
      </c>
    </row>
    <row r="63" spans="1:57">
      <c r="AO63" s="185"/>
      <c r="AP63" s="185"/>
      <c r="AQ63" s="185"/>
      <c r="AR63" s="185"/>
      <c r="AS63" s="185"/>
      <c r="AT63" s="185"/>
      <c r="AU63" s="185"/>
      <c r="AV63" s="185"/>
      <c r="AW63" s="185"/>
      <c r="AX63" s="185"/>
      <c r="AY63" s="185"/>
      <c r="AZ63" s="185"/>
      <c r="BA63" s="185"/>
      <c r="BB63" s="187"/>
    </row>
    <row r="64" spans="1:57">
      <c r="AO64" s="185">
        <f>(AO62*1.02)</f>
        <v>0</v>
      </c>
      <c r="AP64" s="185">
        <f>AP62</f>
        <v>0</v>
      </c>
      <c r="AQ64" s="185"/>
      <c r="AR64" s="185">
        <f>AF51*0.158</f>
        <v>0</v>
      </c>
      <c r="AS64" s="185">
        <f>AS62*1.08</f>
        <v>0</v>
      </c>
      <c r="AT64" s="185">
        <f>AT62*1.025</f>
        <v>0</v>
      </c>
      <c r="AU64" s="185">
        <f>AU62*1.05</f>
        <v>0</v>
      </c>
      <c r="AV64" s="185">
        <f>AV62*1.05</f>
        <v>0</v>
      </c>
      <c r="AW64" s="185"/>
      <c r="AX64" s="185">
        <f>AF51*0.062</f>
        <v>0</v>
      </c>
      <c r="AY64" s="185">
        <f>AF51*0.0145</f>
        <v>0</v>
      </c>
      <c r="AZ64" s="185">
        <f>AF51*0.0155</f>
        <v>0</v>
      </c>
      <c r="BA64" s="185"/>
      <c r="BB64" s="187">
        <f>SUM(AO64:AZ64)</f>
        <v>0</v>
      </c>
      <c r="BC64" t="s">
        <v>92</v>
      </c>
    </row>
    <row r="65" spans="41:55">
      <c r="AO65" s="185"/>
      <c r="AP65" s="185"/>
      <c r="AQ65" s="185"/>
      <c r="AR65" s="185"/>
      <c r="AS65" s="185"/>
      <c r="AT65" s="185"/>
      <c r="AU65" s="185"/>
      <c r="AV65" s="185"/>
      <c r="AW65" s="185"/>
      <c r="AX65" s="185"/>
      <c r="AY65" s="185"/>
      <c r="AZ65" s="185"/>
      <c r="BA65" s="185"/>
      <c r="BB65" s="187"/>
    </row>
    <row r="66" spans="41:55">
      <c r="AO66" s="185">
        <f>(AO64*1.02)</f>
        <v>0</v>
      </c>
      <c r="AP66" s="185">
        <f>AP64</f>
        <v>0</v>
      </c>
      <c r="AQ66" s="185"/>
      <c r="AR66" s="185">
        <f>AF53*0.158</f>
        <v>0</v>
      </c>
      <c r="AS66" s="185">
        <f>AS64*1.08</f>
        <v>0</v>
      </c>
      <c r="AT66" s="185">
        <f>AT64*1.025</f>
        <v>0</v>
      </c>
      <c r="AU66" s="185">
        <f>AU64*1.05</f>
        <v>0</v>
      </c>
      <c r="AV66" s="185">
        <f>AV64*1.05</f>
        <v>0</v>
      </c>
      <c r="AW66" s="185"/>
      <c r="AX66" s="185">
        <f>AF53*0.062</f>
        <v>0</v>
      </c>
      <c r="AY66" s="185">
        <f>AF53*0.0145</f>
        <v>0</v>
      </c>
      <c r="AZ66" s="185">
        <f>AF53*0.0155</f>
        <v>0</v>
      </c>
      <c r="BA66" s="185"/>
      <c r="BB66" s="187">
        <f>SUM(AO66:AZ66)</f>
        <v>0</v>
      </c>
      <c r="BC66" t="s">
        <v>94</v>
      </c>
    </row>
    <row r="67" spans="41:55">
      <c r="AO67" s="185"/>
      <c r="AP67" s="185"/>
      <c r="AQ67" s="185"/>
      <c r="AR67" s="185"/>
      <c r="AS67" s="185"/>
      <c r="AT67" s="185"/>
      <c r="AU67" s="185"/>
      <c r="AV67" s="185"/>
      <c r="AW67" s="185"/>
      <c r="AX67" s="185"/>
      <c r="AY67" s="185"/>
      <c r="AZ67" s="185"/>
      <c r="BA67" s="185"/>
      <c r="BB67" s="187"/>
    </row>
    <row r="68" spans="41:55">
      <c r="AO68" s="185">
        <f>(AO66*1.02)</f>
        <v>0</v>
      </c>
      <c r="AP68" s="185">
        <f>AP66</f>
        <v>0</v>
      </c>
      <c r="AQ68" s="185"/>
      <c r="AR68" s="185">
        <f>AF55*0.158</f>
        <v>0</v>
      </c>
      <c r="AS68" s="185">
        <f>AS66*1.08</f>
        <v>0</v>
      </c>
      <c r="AT68" s="185">
        <f>AT66*1.025</f>
        <v>0</v>
      </c>
      <c r="AU68" s="185">
        <f>AU66*1.05</f>
        <v>0</v>
      </c>
      <c r="AV68" s="185">
        <f>AV66*1.05</f>
        <v>0</v>
      </c>
      <c r="AW68" s="185"/>
      <c r="AX68" s="185">
        <f>AF55*0.062</f>
        <v>0</v>
      </c>
      <c r="AY68" s="185">
        <f>AF55*0.0145</f>
        <v>0</v>
      </c>
      <c r="AZ68" s="185">
        <f>AF55*0.0155</f>
        <v>0</v>
      </c>
      <c r="BA68" s="185"/>
      <c r="BB68" s="187">
        <f>SUM(AO68:AZ68)</f>
        <v>0</v>
      </c>
      <c r="BC68" t="s">
        <v>96</v>
      </c>
    </row>
    <row r="69" spans="41:55">
      <c r="AO69" s="185"/>
      <c r="AP69" s="185"/>
      <c r="AQ69" s="185"/>
      <c r="AR69" s="185"/>
      <c r="AS69" s="185"/>
      <c r="AT69" s="185"/>
      <c r="AU69" s="185"/>
      <c r="AV69" s="185"/>
      <c r="AW69" s="185"/>
      <c r="AX69" s="185"/>
      <c r="AY69" s="185"/>
      <c r="AZ69" s="185"/>
      <c r="BA69" s="185"/>
      <c r="BB69" s="187"/>
    </row>
    <row r="70" spans="41:55">
      <c r="AO70" s="185">
        <f>(AO68*1.02)</f>
        <v>0</v>
      </c>
      <c r="AP70" s="185">
        <f>AP68</f>
        <v>0</v>
      </c>
      <c r="AQ70" s="185"/>
      <c r="AR70" s="185">
        <f>AF57*0.158</f>
        <v>0</v>
      </c>
      <c r="AS70" s="185">
        <f>AS68*1.08</f>
        <v>0</v>
      </c>
      <c r="AT70" s="185">
        <f>AT68*1.025</f>
        <v>0</v>
      </c>
      <c r="AU70" s="185">
        <f>AU68*1.05</f>
        <v>0</v>
      </c>
      <c r="AV70" s="185">
        <f>AV68*1.05</f>
        <v>0</v>
      </c>
      <c r="AW70" s="185"/>
      <c r="AX70" s="185">
        <f>AF57*0.062</f>
        <v>0</v>
      </c>
      <c r="AY70" s="185">
        <f>AF57*0.0145</f>
        <v>0</v>
      </c>
      <c r="AZ70" s="185">
        <f>AF57*0.0155</f>
        <v>0</v>
      </c>
      <c r="BA70" s="185"/>
      <c r="BB70" s="187">
        <f>SUM(AO70:AZ70)</f>
        <v>0</v>
      </c>
      <c r="BC70" t="s">
        <v>98</v>
      </c>
    </row>
    <row r="71" spans="41:55">
      <c r="AO71" s="185"/>
      <c r="AP71" s="185"/>
      <c r="AQ71" s="185"/>
      <c r="AR71" s="185"/>
      <c r="AS71" s="185"/>
      <c r="AT71" s="185"/>
      <c r="AU71" s="185"/>
      <c r="AV71" s="185"/>
      <c r="AW71" s="185"/>
      <c r="AX71" s="185"/>
      <c r="AY71" s="185"/>
      <c r="AZ71" s="185"/>
      <c r="BA71" s="185"/>
      <c r="BB71" s="185"/>
    </row>
    <row r="72" spans="41:55">
      <c r="AO72" s="185"/>
      <c r="AP72" s="185"/>
      <c r="AQ72" s="185"/>
      <c r="AR72" s="185"/>
      <c r="AS72" s="185"/>
      <c r="AT72" s="185"/>
      <c r="AU72" s="185"/>
      <c r="AV72" s="185"/>
      <c r="AW72" s="185"/>
      <c r="AX72" s="185"/>
      <c r="AY72" s="185"/>
      <c r="AZ72" s="185"/>
      <c r="BA72" s="185"/>
      <c r="BB72" s="185"/>
    </row>
    <row r="73" spans="41:55">
      <c r="AO73" s="185"/>
      <c r="AP73" s="185"/>
      <c r="AQ73" s="185"/>
      <c r="AR73" s="185"/>
      <c r="AS73" s="185"/>
      <c r="AT73" s="185"/>
      <c r="AU73" s="185"/>
      <c r="AV73" s="185"/>
      <c r="AW73" s="185"/>
      <c r="AX73" s="185"/>
      <c r="AY73" s="185"/>
      <c r="AZ73" s="185"/>
      <c r="BA73" s="185"/>
      <c r="BB73" s="185"/>
    </row>
    <row r="74" spans="41:55">
      <c r="AO74" s="185"/>
      <c r="AP74" s="185"/>
      <c r="AQ74" s="185"/>
      <c r="AR74" s="185"/>
      <c r="AS74" s="185"/>
      <c r="AT74" s="185"/>
      <c r="AU74" s="185"/>
      <c r="AV74" s="185"/>
      <c r="AW74" s="185"/>
      <c r="AX74" s="185"/>
      <c r="AY74" s="185"/>
      <c r="AZ74" s="185"/>
      <c r="BA74" s="185"/>
      <c r="BB74" s="185"/>
    </row>
    <row r="75" spans="41:55">
      <c r="AO75" s="185"/>
      <c r="AP75" s="185"/>
      <c r="AQ75" s="185"/>
      <c r="AR75" s="185"/>
      <c r="AS75" s="185"/>
      <c r="AT75" s="185"/>
      <c r="AU75" s="185"/>
      <c r="AV75" s="185"/>
      <c r="AW75" s="185"/>
      <c r="AX75" s="185"/>
      <c r="AY75" s="185"/>
      <c r="AZ75" s="185"/>
      <c r="BA75" s="185"/>
      <c r="BB75" s="185"/>
    </row>
  </sheetData>
  <sheetProtection selectLockedCells="1"/>
  <mergeCells count="4">
    <mergeCell ref="A2:AA2"/>
    <mergeCell ref="A3:AA3"/>
    <mergeCell ref="A4:AA4"/>
    <mergeCell ref="I7:K7"/>
  </mergeCells>
  <conditionalFormatting sqref="I9:K48">
    <cfRule type="cellIs" dxfId="3" priority="1" stopIfTrue="1" operator="equal">
      <formula>"ERROR"</formula>
    </cfRule>
    <cfRule type="cellIs" dxfId="2" priority="2" stopIfTrue="1" operator="equal">
      <formula>"ERROR"</formula>
    </cfRule>
  </conditionalFormatting>
  <pageMargins left="0.49" right="0.56999999999999995" top="0.73" bottom="1" header="0.28000000000000003" footer="0.5"/>
  <pageSetup scale="36" fitToHeight="2" orientation="portrait" horizontalDpi="300" verticalDpi="300"/>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B75"/>
  <sheetViews>
    <sheetView showGridLines="0" zoomScale="130" zoomScaleNormal="130" zoomScaleSheetLayoutView="75" zoomScalePageLayoutView="130" workbookViewId="0">
      <selection activeCell="A9" sqref="A9"/>
    </sheetView>
  </sheetViews>
  <sheetFormatPr defaultColWidth="8.85546875" defaultRowHeight="12.75"/>
  <cols>
    <col min="1" max="1" width="21.85546875" customWidth="1"/>
    <col min="2" max="2" width="8.85546875" customWidth="1"/>
    <col min="3" max="3" width="8.140625" style="166" hidden="1" customWidth="1"/>
    <col min="4" max="4" width="8.85546875" customWidth="1"/>
    <col min="5" max="6" width="7.85546875" customWidth="1"/>
    <col min="7" max="7" width="10.28515625" customWidth="1"/>
    <col min="8" max="8" width="7.7109375" customWidth="1"/>
    <col min="9" max="9" width="9.42578125" customWidth="1"/>
    <col min="10" max="10" width="8.42578125" customWidth="1"/>
    <col min="11" max="11" width="8.28515625" customWidth="1"/>
    <col min="12" max="12" width="7.7109375" style="159" customWidth="1"/>
    <col min="13" max="13" width="9.42578125" style="157" customWidth="1"/>
    <col min="14" max="14" width="12.28515625" style="157" customWidth="1"/>
    <col min="15" max="15" width="9.7109375" customWidth="1"/>
    <col min="16" max="16" width="11.140625" customWidth="1"/>
    <col min="17" max="17" width="9.28515625" hidden="1" customWidth="1"/>
    <col min="18" max="18" width="9.28515625" customWidth="1"/>
    <col min="19" max="21" width="8.85546875" customWidth="1"/>
    <col min="22" max="22" width="10.42578125" customWidth="1"/>
    <col min="23" max="23" width="9.42578125" customWidth="1"/>
    <col min="24" max="24" width="8.7109375" customWidth="1"/>
    <col min="25" max="25" width="8.85546875" customWidth="1"/>
    <col min="26" max="27" width="10.42578125" customWidth="1"/>
    <col min="28" max="28" width="9.140625" style="152" customWidth="1"/>
    <col min="29" max="29" width="9.140625" hidden="1" customWidth="1"/>
    <col min="30" max="30" width="11" style="159" hidden="1" customWidth="1"/>
    <col min="31" max="31" width="9.85546875" style="159" hidden="1" customWidth="1"/>
    <col min="32" max="32" width="9.85546875" style="21" hidden="1" customWidth="1"/>
    <col min="33" max="33" width="11" style="157" hidden="1" customWidth="1"/>
    <col min="34" max="34" width="3.42578125" hidden="1" customWidth="1"/>
    <col min="35" max="39" width="9.85546875" style="159" hidden="1" customWidth="1"/>
    <col min="40" max="40" width="8.42578125" hidden="1" customWidth="1"/>
    <col min="41" max="41" width="11" hidden="1" customWidth="1"/>
    <col min="42" max="42" width="10.7109375" hidden="1" customWidth="1"/>
    <col min="43" max="43" width="9.140625" hidden="1" customWidth="1"/>
    <col min="44" max="45" width="12.28515625" hidden="1" customWidth="1"/>
    <col min="46" max="46" width="11.28515625" hidden="1" customWidth="1"/>
    <col min="47" max="47" width="9.28515625" hidden="1" customWidth="1"/>
    <col min="48" max="48" width="10.28515625" hidden="1" customWidth="1"/>
    <col min="49" max="49" width="9.140625" hidden="1" customWidth="1"/>
    <col min="50" max="50" width="12" hidden="1" customWidth="1"/>
    <col min="51" max="52" width="11.28515625" hidden="1" customWidth="1"/>
    <col min="53" max="53" width="9.140625" hidden="1" customWidth="1"/>
    <col min="54" max="54" width="12.28515625" hidden="1" customWidth="1"/>
    <col min="55" max="57" width="9.140625" hidden="1" customWidth="1"/>
    <col min="58" max="58" width="10.28515625" hidden="1" customWidth="1"/>
    <col min="59" max="60" width="9.140625" hidden="1" customWidth="1"/>
    <col min="61" max="61" width="10.28515625" hidden="1" customWidth="1"/>
    <col min="62" max="71" width="9.140625" hidden="1" customWidth="1"/>
    <col min="72" max="72" width="8.85546875" hidden="1" customWidth="1"/>
    <col min="73" max="80" width="9.140625" hidden="1" customWidth="1"/>
  </cols>
  <sheetData>
    <row r="2" spans="1:79" ht="15.75">
      <c r="A2" s="476" t="s">
        <v>0</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1:79" ht="15.75">
      <c r="A3" s="476" t="s">
        <v>1</v>
      </c>
      <c r="B3" s="476"/>
      <c r="C3" s="476"/>
      <c r="D3" s="476"/>
      <c r="E3" s="476"/>
      <c r="F3" s="476"/>
      <c r="G3" s="477"/>
      <c r="H3" s="477"/>
      <c r="I3" s="477"/>
      <c r="J3" s="477"/>
      <c r="K3" s="477"/>
      <c r="L3" s="477"/>
      <c r="M3" s="477"/>
      <c r="N3" s="477"/>
      <c r="O3" s="477"/>
      <c r="P3" s="477"/>
      <c r="Q3" s="477"/>
      <c r="R3" s="477"/>
      <c r="S3" s="477"/>
      <c r="T3" s="477"/>
      <c r="U3" s="477"/>
      <c r="V3" s="477"/>
      <c r="W3" s="477"/>
      <c r="X3" s="477"/>
      <c r="Y3" s="477"/>
      <c r="Z3" s="477"/>
      <c r="AA3" s="477"/>
      <c r="AO3" s="189" t="s">
        <v>2</v>
      </c>
      <c r="AP3" s="189"/>
      <c r="AQ3" s="189"/>
      <c r="AR3" s="189" t="s">
        <v>3</v>
      </c>
      <c r="AS3" s="189"/>
      <c r="AT3" s="404"/>
      <c r="AU3" s="189" t="s">
        <v>4</v>
      </c>
      <c r="AV3" s="189"/>
      <c r="AW3" s="190"/>
      <c r="AX3" s="189" t="s">
        <v>5</v>
      </c>
      <c r="AY3" s="189"/>
      <c r="AZ3" s="190"/>
      <c r="BA3" s="189" t="s">
        <v>6</v>
      </c>
      <c r="BB3" s="189"/>
    </row>
    <row r="4" spans="1:79" ht="15.75">
      <c r="A4" s="476" t="s">
        <v>107</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O4" s="193" t="s">
        <v>8</v>
      </c>
      <c r="AP4" s="193"/>
      <c r="AQ4" s="189"/>
      <c r="AR4" s="193" t="s">
        <v>9</v>
      </c>
      <c r="AS4" s="189"/>
      <c r="AT4" s="404"/>
      <c r="AU4" s="193" t="s">
        <v>10</v>
      </c>
      <c r="AV4" s="189"/>
      <c r="AW4" s="191"/>
      <c r="AX4" s="193" t="s">
        <v>9</v>
      </c>
      <c r="AY4" s="193"/>
      <c r="AZ4" s="191"/>
      <c r="BA4" s="193" t="s">
        <v>11</v>
      </c>
      <c r="BB4" s="193"/>
    </row>
    <row r="5" spans="1:79" ht="69" customHeight="1" thickBot="1">
      <c r="A5" s="165"/>
      <c r="B5" s="165"/>
      <c r="C5" s="165"/>
      <c r="D5" s="165"/>
      <c r="E5" s="165"/>
      <c r="F5" s="165"/>
      <c r="G5" s="165"/>
      <c r="H5" s="165"/>
      <c r="I5" s="165"/>
      <c r="J5" s="165"/>
      <c r="K5" s="165"/>
      <c r="L5" s="165"/>
      <c r="M5" s="165"/>
      <c r="N5" s="165"/>
      <c r="O5" s="165"/>
      <c r="P5" s="235" t="s">
        <v>13</v>
      </c>
      <c r="Q5" s="236" t="s">
        <v>108</v>
      </c>
      <c r="R5" s="236" t="s">
        <v>15</v>
      </c>
      <c r="S5" s="235" t="s">
        <v>16</v>
      </c>
      <c r="T5" s="47"/>
      <c r="U5" s="235" t="s">
        <v>17</v>
      </c>
      <c r="V5" s="47"/>
      <c r="W5" s="47"/>
      <c r="X5" s="47"/>
      <c r="Y5" s="47"/>
      <c r="Z5" s="47"/>
      <c r="AA5" s="47"/>
      <c r="AB5" s="47"/>
      <c r="AO5" s="189"/>
      <c r="AP5" s="189"/>
      <c r="AQ5" s="189"/>
      <c r="AR5" s="189"/>
      <c r="AS5" s="189"/>
      <c r="AT5" s="404"/>
      <c r="AU5" s="189"/>
      <c r="AV5" s="189"/>
      <c r="AW5" s="191"/>
      <c r="AX5" s="189"/>
      <c r="AY5" s="189"/>
      <c r="AZ5" s="191"/>
      <c r="BA5" s="189"/>
      <c r="BB5" s="189"/>
    </row>
    <row r="6" spans="1:79" ht="13.5" thickBot="1">
      <c r="A6" s="11"/>
      <c r="B6" s="12"/>
      <c r="L6" s="161"/>
      <c r="M6" s="162"/>
      <c r="N6" s="162"/>
      <c r="O6" s="162"/>
      <c r="P6" s="241">
        <f>'Personnel Worksheet 5 años'!P7</f>
        <v>0.3</v>
      </c>
      <c r="Q6" s="240">
        <v>0</v>
      </c>
      <c r="R6" s="240">
        <f>'Personnel Worksheet 5 años'!R7</f>
        <v>802.59</v>
      </c>
      <c r="S6" s="240">
        <v>600</v>
      </c>
      <c r="T6" s="239"/>
      <c r="U6" s="241">
        <v>4.3999999999999997E-2</v>
      </c>
      <c r="V6" s="239"/>
      <c r="W6" s="239"/>
      <c r="X6" s="239"/>
      <c r="Y6" s="239"/>
      <c r="Z6" s="239"/>
      <c r="AA6" s="239"/>
      <c r="AB6" s="239"/>
      <c r="AO6" s="191"/>
      <c r="AP6" s="191"/>
      <c r="AQ6" s="191"/>
      <c r="AR6" s="191"/>
      <c r="AS6" s="404"/>
      <c r="AT6" s="404"/>
      <c r="AU6" s="191"/>
      <c r="AV6" s="191"/>
      <c r="AW6" s="191"/>
      <c r="AX6" s="191"/>
      <c r="AY6" s="191"/>
      <c r="AZ6" s="191"/>
      <c r="BA6" s="191"/>
      <c r="BB6" s="191"/>
      <c r="BD6" s="201" t="s">
        <v>23</v>
      </c>
      <c r="BE6" s="202"/>
      <c r="BF6" s="202"/>
      <c r="BG6" s="202"/>
      <c r="BH6" s="203"/>
      <c r="BI6" s="201" t="s">
        <v>24</v>
      </c>
      <c r="BJ6" s="202"/>
      <c r="BK6" s="202"/>
      <c r="BL6" s="202"/>
      <c r="BM6" s="203"/>
    </row>
    <row r="7" spans="1:79" ht="13.5" thickBot="1">
      <c r="A7" s="11"/>
      <c r="B7" s="12"/>
      <c r="D7" s="234">
        <v>5</v>
      </c>
      <c r="E7" s="11" t="s">
        <v>109</v>
      </c>
      <c r="F7" s="11"/>
      <c r="I7" s="473" t="s">
        <v>26</v>
      </c>
      <c r="J7" s="474"/>
      <c r="K7" s="475"/>
      <c r="L7" s="161"/>
      <c r="M7" s="162"/>
      <c r="N7" s="243" t="s">
        <v>27</v>
      </c>
      <c r="O7" s="244"/>
      <c r="P7" s="245" t="s">
        <v>28</v>
      </c>
      <c r="Q7" s="245" t="s">
        <v>29</v>
      </c>
      <c r="R7" s="245" t="s">
        <v>30</v>
      </c>
      <c r="S7" s="245" t="s">
        <v>31</v>
      </c>
      <c r="T7" s="245"/>
      <c r="U7" s="245" t="s">
        <v>32</v>
      </c>
      <c r="V7" s="246"/>
      <c r="W7" s="246" t="s">
        <v>33</v>
      </c>
      <c r="X7" s="246" t="s">
        <v>34</v>
      </c>
      <c r="Y7" s="246" t="s">
        <v>35</v>
      </c>
      <c r="Z7" s="246"/>
      <c r="AA7" s="246"/>
      <c r="AB7" s="239"/>
      <c r="AO7" s="191"/>
      <c r="AP7" s="191"/>
      <c r="AQ7" s="191"/>
      <c r="AR7" s="191"/>
      <c r="AS7" s="404"/>
      <c r="AT7" s="404"/>
      <c r="AU7" s="191"/>
      <c r="AV7" s="191"/>
      <c r="AW7" s="191"/>
      <c r="AX7" s="191"/>
      <c r="AY7" s="191"/>
      <c r="AZ7" s="191"/>
      <c r="BA7" s="191"/>
      <c r="BB7" s="191"/>
      <c r="BD7" s="201"/>
      <c r="BE7" s="202"/>
      <c r="BF7" s="202"/>
      <c r="BG7" s="202"/>
      <c r="BH7" s="203"/>
      <c r="BI7" s="201"/>
      <c r="BJ7" s="202"/>
      <c r="BK7" s="202"/>
      <c r="BL7" s="202"/>
      <c r="BM7" s="203"/>
    </row>
    <row r="8" spans="1:79" s="1" customFormat="1" ht="53.25" customHeight="1" thickBot="1">
      <c r="A8" s="136" t="s">
        <v>36</v>
      </c>
      <c r="B8" s="136" t="s">
        <v>37</v>
      </c>
      <c r="C8" s="163" t="s">
        <v>38</v>
      </c>
      <c r="D8" s="136" t="s">
        <v>39</v>
      </c>
      <c r="E8" s="136" t="s">
        <v>40</v>
      </c>
      <c r="F8" s="136" t="s">
        <v>41</v>
      </c>
      <c r="G8" s="136" t="s">
        <v>110</v>
      </c>
      <c r="H8" s="136" t="s">
        <v>43</v>
      </c>
      <c r="I8" s="214" t="s">
        <v>111</v>
      </c>
      <c r="J8" s="214" t="s">
        <v>45</v>
      </c>
      <c r="K8" s="214" t="s">
        <v>46</v>
      </c>
      <c r="L8" s="163" t="s">
        <v>47</v>
      </c>
      <c r="M8" s="164" t="s">
        <v>48</v>
      </c>
      <c r="N8" s="164" t="s">
        <v>49</v>
      </c>
      <c r="O8" s="137" t="s">
        <v>50</v>
      </c>
      <c r="P8" s="136" t="s">
        <v>51</v>
      </c>
      <c r="Q8" s="136" t="s">
        <v>52</v>
      </c>
      <c r="R8" s="136" t="s">
        <v>53</v>
      </c>
      <c r="S8" s="136" t="s">
        <v>54</v>
      </c>
      <c r="T8" s="136" t="s">
        <v>55</v>
      </c>
      <c r="U8" s="136" t="s">
        <v>112</v>
      </c>
      <c r="V8" s="136" t="s">
        <v>56</v>
      </c>
      <c r="W8" s="136" t="s">
        <v>57</v>
      </c>
      <c r="X8" s="136" t="s">
        <v>58</v>
      </c>
      <c r="Y8" s="136" t="s">
        <v>59</v>
      </c>
      <c r="Z8" s="138" t="s">
        <v>60</v>
      </c>
      <c r="AA8" s="139" t="s">
        <v>61</v>
      </c>
      <c r="AB8" s="152"/>
      <c r="AD8" s="169" t="s">
        <v>62</v>
      </c>
      <c r="AE8" s="169" t="s">
        <v>63</v>
      </c>
      <c r="AF8" s="172"/>
      <c r="AG8" s="171" t="s">
        <v>64</v>
      </c>
      <c r="AI8" s="169" t="s">
        <v>65</v>
      </c>
      <c r="AJ8" s="169" t="s">
        <v>66</v>
      </c>
      <c r="AK8" s="169" t="s">
        <v>67</v>
      </c>
      <c r="AL8" s="169" t="s">
        <v>68</v>
      </c>
      <c r="AM8" s="169" t="s">
        <v>69</v>
      </c>
      <c r="AO8" s="192" t="s">
        <v>70</v>
      </c>
      <c r="AP8" s="192" t="s">
        <v>71</v>
      </c>
      <c r="AQ8" s="190"/>
      <c r="AR8" s="192" t="s">
        <v>72</v>
      </c>
      <c r="AS8" s="192" t="s">
        <v>73</v>
      </c>
      <c r="AT8" s="404"/>
      <c r="AU8" s="192" t="s">
        <v>74</v>
      </c>
      <c r="AV8" s="192" t="s">
        <v>75</v>
      </c>
      <c r="AW8" s="190"/>
      <c r="AX8" s="192" t="s">
        <v>74</v>
      </c>
      <c r="AY8" s="192" t="s">
        <v>75</v>
      </c>
      <c r="AZ8" s="190"/>
      <c r="BA8" s="192" t="s">
        <v>74</v>
      </c>
      <c r="BB8" s="192" t="s">
        <v>75</v>
      </c>
      <c r="BC8" s="304" t="s">
        <v>76</v>
      </c>
      <c r="BD8" s="62" t="s">
        <v>77</v>
      </c>
      <c r="BE8" s="63" t="s">
        <v>78</v>
      </c>
      <c r="BF8" s="63" t="s">
        <v>79</v>
      </c>
      <c r="BG8" s="63" t="s">
        <v>80</v>
      </c>
      <c r="BH8" s="64" t="s">
        <v>81</v>
      </c>
      <c r="BI8" s="204" t="s">
        <v>77</v>
      </c>
      <c r="BJ8" s="205" t="s">
        <v>82</v>
      </c>
      <c r="BK8" s="205" t="s">
        <v>81</v>
      </c>
      <c r="BL8" s="63"/>
      <c r="BM8" s="206" t="s">
        <v>83</v>
      </c>
      <c r="BO8" s="1" t="s">
        <v>77</v>
      </c>
      <c r="BP8" s="1" t="s">
        <v>79</v>
      </c>
      <c r="BQ8" s="1" t="s">
        <v>81</v>
      </c>
      <c r="BR8" s="1" t="s">
        <v>83</v>
      </c>
      <c r="BU8" s="152" t="s">
        <v>84</v>
      </c>
      <c r="BV8" s="152" t="s">
        <v>85</v>
      </c>
      <c r="BW8" s="152" t="s">
        <v>86</v>
      </c>
      <c r="BX8" s="152" t="s">
        <v>83</v>
      </c>
      <c r="BY8" s="302" t="s">
        <v>84</v>
      </c>
      <c r="BZ8" s="302" t="s">
        <v>85</v>
      </c>
      <c r="CA8" s="302" t="s">
        <v>86</v>
      </c>
    </row>
    <row r="9" spans="1:79" ht="33.75">
      <c r="A9" s="28" t="s">
        <v>364</v>
      </c>
      <c r="B9" s="232" t="s">
        <v>87</v>
      </c>
      <c r="C9" s="151"/>
      <c r="D9" s="151"/>
      <c r="E9" s="218" t="s">
        <v>88</v>
      </c>
      <c r="F9" s="218">
        <v>12</v>
      </c>
      <c r="G9" s="219"/>
      <c r="H9" s="220"/>
      <c r="I9" s="305">
        <f t="shared" ref="I9:I48" si="0">IF(AND(E9="C",F9&lt;=12),BC9,"")</f>
        <v>0</v>
      </c>
      <c r="J9" s="305" t="str">
        <f t="shared" ref="J9:J48" si="1">IF(AND(E9="A",F9&lt;=9),BC9,"")</f>
        <v/>
      </c>
      <c r="K9" s="305" t="str">
        <f t="shared" ref="K9:K48" si="2">IF(AND(E9="S",F9&lt;=3),BC9,"")</f>
        <v/>
      </c>
      <c r="L9" s="221"/>
      <c r="M9" s="222"/>
      <c r="N9" s="222"/>
      <c r="O9" s="19">
        <f t="shared" ref="O9:O48" si="3">BX9</f>
        <v>0</v>
      </c>
      <c r="P9" s="14">
        <f t="shared" ref="P9:P43" si="4">IF(D9="X",0,O9*$P$6)</f>
        <v>0</v>
      </c>
      <c r="Q9" s="15">
        <f>IF(O9=0,0,IF(D9="X",0,IF(G9=0,0,(($Q$6)*BC9))))</f>
        <v>0</v>
      </c>
      <c r="R9" s="15">
        <f>IF(O9=0,0,IF(D9="X",0,IF(G9=0,0,(($R$6)*BC9))))</f>
        <v>0</v>
      </c>
      <c r="S9" s="15">
        <f>IF(O9=0,0,IF(D9="X",0,IF(G9=0,0,(($S$6/12)*BB9))))</f>
        <v>0</v>
      </c>
      <c r="T9" s="15">
        <f t="shared" ref="T9:T48" si="5">((((G9/52)/37.5)*7.5)*L9)*H9</f>
        <v>0</v>
      </c>
      <c r="U9" s="142">
        <f>IF(O9=0,0,IF(D9="X",0,IF(G9&gt;=7000,(((7000*$U$6)/12)*BC9),(O9*$U$7)*H9)))</f>
        <v>0</v>
      </c>
      <c r="V9" s="15">
        <f t="shared" ref="V9:V48" si="6">O9+S9+T9+M9</f>
        <v>0</v>
      </c>
      <c r="W9" s="142">
        <f t="shared" ref="W9:W48" si="7">IF(D9="X",0,V9*0.062)</f>
        <v>0</v>
      </c>
      <c r="X9" s="142">
        <f>IF(D9="X",0,V9*0.0145)</f>
        <v>0</v>
      </c>
      <c r="Y9" s="15">
        <f>V9*0.0145</f>
        <v>0</v>
      </c>
      <c r="Z9" s="16">
        <f>M9+N9+P9+Q9+R9+S9+T9+U9+W9+X9+Y9</f>
        <v>0</v>
      </c>
      <c r="AA9" s="17">
        <f>SUM(O9+Z9)</f>
        <v>0</v>
      </c>
      <c r="AD9" s="159">
        <f t="shared" ref="AD9:AD48" si="8">IF(C9="x",O9,0)</f>
        <v>0</v>
      </c>
      <c r="AE9" s="159">
        <f t="shared" ref="AE9:AE48" si="9">IF(C9="",O9,0)</f>
        <v>0</v>
      </c>
      <c r="AG9" s="157">
        <f>IF($C$9="",$H$9,0)</f>
        <v>0</v>
      </c>
      <c r="AI9" s="159">
        <f t="shared" ref="AI9:AI48" si="10">IF(C9="x",Z9,0)</f>
        <v>0</v>
      </c>
      <c r="AJ9" s="159">
        <f t="shared" ref="AJ9:AJ48" si="11">IF(C9="",Z9,0)</f>
        <v>0</v>
      </c>
      <c r="AK9" s="231">
        <f>IF($E9="C",($F9/12)*$H9,0)</f>
        <v>0</v>
      </c>
      <c r="AL9" s="231">
        <f>IF($E9="A",($F9/9)*$H9,0)</f>
        <v>0</v>
      </c>
      <c r="AM9" s="231">
        <f>IF($E9="S",($F9/3)*$H9,0)</f>
        <v>0</v>
      </c>
      <c r="AN9" s="194">
        <f>(AK9+AL9+AM9)*100</f>
        <v>0</v>
      </c>
      <c r="AO9" s="405">
        <f>AN9</f>
        <v>0</v>
      </c>
      <c r="AP9" s="406">
        <f>AO9*0.03</f>
        <v>0</v>
      </c>
      <c r="AQ9" s="407"/>
      <c r="AR9" s="411">
        <f>AO9</f>
        <v>0</v>
      </c>
      <c r="AS9" s="408">
        <f>AR9*0.08</f>
        <v>0</v>
      </c>
      <c r="AT9" s="409"/>
      <c r="AU9" s="410">
        <f>AO9</f>
        <v>0</v>
      </c>
      <c r="AV9" s="406">
        <f>AO9*0.09</f>
        <v>0</v>
      </c>
      <c r="AW9" s="411"/>
      <c r="AX9" s="411">
        <f>AO9</f>
        <v>0</v>
      </c>
      <c r="AY9" s="412">
        <f>AX9*0.1</f>
        <v>0</v>
      </c>
      <c r="AZ9" s="413"/>
      <c r="BA9" s="411">
        <f>AO9</f>
        <v>0</v>
      </c>
      <c r="BB9" s="406">
        <f>BA9*0.12</f>
        <v>0</v>
      </c>
      <c r="BC9" s="303">
        <f>IF(E9="A",AV9,IF(E9="C",BB9,IF(E9="S",AP9," ")))</f>
        <v>0</v>
      </c>
      <c r="BD9" s="207">
        <f>(G9/9)*AP9</f>
        <v>0</v>
      </c>
      <c r="BE9" s="208">
        <f t="shared" ref="BE9:BE48" si="12">(G9/8)*AS9</f>
        <v>0</v>
      </c>
      <c r="BF9" s="208">
        <f t="shared" ref="BF9:BF48" si="13">(G9/9)*AV9</f>
        <v>0</v>
      </c>
      <c r="BG9" s="208">
        <f t="shared" ref="BG9:BG48" si="14">(G9/10)*AY9</f>
        <v>0</v>
      </c>
      <c r="BH9" s="209">
        <f t="shared" ref="BH9:BH48" si="15">(G9/12)*BB9</f>
        <v>0</v>
      </c>
      <c r="BI9" s="207" t="str">
        <f t="shared" ref="BI9:BI48" si="16">IF(E9="S",BD9," ")</f>
        <v xml:space="preserve"> </v>
      </c>
      <c r="BJ9" s="208" t="str">
        <f t="shared" ref="BJ9:BJ48" si="17">IF(E9="A",BF9," ")</f>
        <v xml:space="preserve"> </v>
      </c>
      <c r="BK9" s="208">
        <f t="shared" ref="BK9:BK48" si="18">IF(E9="C",BH9," ")</f>
        <v>0</v>
      </c>
      <c r="BL9" s="208"/>
      <c r="BM9" s="212">
        <f>SUM(BI9:BL9)</f>
        <v>0</v>
      </c>
      <c r="BO9" s="195" t="str">
        <f t="shared" ref="BO9:BO48" si="19">IF(E9="S",1,"")</f>
        <v/>
      </c>
      <c r="BP9" s="195" t="str">
        <f t="shared" ref="BP9:BP48" si="20">IF(E9="A",1,"")</f>
        <v/>
      </c>
      <c r="BQ9" s="195">
        <f t="shared" ref="BQ9:BQ48" si="21">IF(E9="C",1,"")</f>
        <v>1</v>
      </c>
      <c r="BR9" s="215">
        <f>SUM(BO9:BQ9)</f>
        <v>1</v>
      </c>
      <c r="BS9" s="195" t="str">
        <f>IF(BR9=0,"","OK")</f>
        <v>OK</v>
      </c>
      <c r="BU9" s="301">
        <f>IF(BY9=FALSE," ",BY9)</f>
        <v>0</v>
      </c>
      <c r="BV9" s="301" t="str">
        <f>IF(BZ9=FALSE," ",BZ9)</f>
        <v xml:space="preserve"> </v>
      </c>
      <c r="BW9" s="301" t="str">
        <f>IF(CA9=FALSE," ",CA9)</f>
        <v xml:space="preserve"> </v>
      </c>
      <c r="BX9" s="242">
        <f>SUM(BU9:BW9)</f>
        <v>0</v>
      </c>
      <c r="BY9" s="301">
        <f>IF(E9="C",IF(F9&lt;=12,BM9,"ERROR"))</f>
        <v>0</v>
      </c>
      <c r="BZ9" s="301" t="b">
        <f>IF(E9="A",IF(F9&lt;=9,BM9,"ERROR"))</f>
        <v>0</v>
      </c>
      <c r="CA9" s="301" t="b">
        <f>IF(E9="S",IF(F9&lt;=3,BM9,"ERROR"))</f>
        <v>0</v>
      </c>
    </row>
    <row r="10" spans="1:79">
      <c r="A10" s="36" t="s">
        <v>365</v>
      </c>
      <c r="B10" s="38"/>
      <c r="C10" s="149"/>
      <c r="D10" s="149"/>
      <c r="E10" s="223" t="s">
        <v>88</v>
      </c>
      <c r="F10" s="223">
        <v>12</v>
      </c>
      <c r="G10" s="224"/>
      <c r="H10" s="225"/>
      <c r="I10" s="306">
        <f t="shared" si="0"/>
        <v>0</v>
      </c>
      <c r="J10" s="306" t="str">
        <f t="shared" si="1"/>
        <v/>
      </c>
      <c r="K10" s="306" t="str">
        <f t="shared" si="2"/>
        <v/>
      </c>
      <c r="L10" s="226"/>
      <c r="M10" s="227"/>
      <c r="N10" s="227"/>
      <c r="O10" s="19">
        <f t="shared" si="3"/>
        <v>0</v>
      </c>
      <c r="P10" s="14">
        <f t="shared" si="4"/>
        <v>0</v>
      </c>
      <c r="Q10" s="15">
        <f t="shared" ref="Q10:Q48" si="22">IF(O10=0,0,IF(D10="X",0,IF(G10=0,0,(($Q$6)*BC10))))</f>
        <v>0</v>
      </c>
      <c r="R10" s="15">
        <f t="shared" ref="R10:R48" si="23">IF(O10=0,0,IF(D10="X",0,IF(G10=0,0,(($R$6)*BC10))))</f>
        <v>0</v>
      </c>
      <c r="S10" s="15">
        <f t="shared" ref="S10:S48" si="24">IF(O10=0,0,IF(D10="X",0,IF(G10=0,0,(($S$6/12)*BB10))))</f>
        <v>0</v>
      </c>
      <c r="T10" s="15">
        <f t="shared" si="5"/>
        <v>0</v>
      </c>
      <c r="U10" s="142">
        <f t="shared" ref="U10:U48" si="25">IF(O10=0,0,IF(D10="X",0,IF(G10&gt;=7000,(((7000*$U$6)/12)*BC10),(O10*$U$7)*H10)))</f>
        <v>0</v>
      </c>
      <c r="V10" s="15">
        <f t="shared" si="6"/>
        <v>0</v>
      </c>
      <c r="W10" s="142">
        <f t="shared" si="7"/>
        <v>0</v>
      </c>
      <c r="X10" s="142">
        <f t="shared" ref="X10:X48" si="26">IF(D10="X",0,V10*0.0145)</f>
        <v>0</v>
      </c>
      <c r="Y10" s="15">
        <f t="shared" ref="Y10:Y48" si="27">V10*0.0145</f>
        <v>0</v>
      </c>
      <c r="Z10" s="16">
        <f t="shared" ref="Z10:Z48" si="28">M10+N10+P10+Q10+R10+S10+T10+U10+W10+X10+Y10</f>
        <v>0</v>
      </c>
      <c r="AA10" s="17">
        <f t="shared" ref="AA10:AA48" si="29">SUM(O10+Z10)</f>
        <v>0</v>
      </c>
      <c r="AD10" s="159">
        <f t="shared" si="8"/>
        <v>0</v>
      </c>
      <c r="AE10" s="159">
        <f t="shared" si="9"/>
        <v>0</v>
      </c>
      <c r="AG10" s="157">
        <f t="shared" ref="AG10:AG48" si="30">IF(C10="",H10,0)</f>
        <v>0</v>
      </c>
      <c r="AI10" s="159">
        <f t="shared" si="10"/>
        <v>0</v>
      </c>
      <c r="AJ10" s="159">
        <f t="shared" si="11"/>
        <v>0</v>
      </c>
      <c r="AK10" s="231">
        <f t="shared" ref="AK10:AK48" si="31">IF($E10="C",($F10/12)*$H10,0)</f>
        <v>0</v>
      </c>
      <c r="AL10" s="231">
        <f t="shared" ref="AL10:AL48" si="32">IF($E10="A",($F10/9)*$H10,0)</f>
        <v>0</v>
      </c>
      <c r="AM10" s="231">
        <f t="shared" ref="AM10:AM48" si="33">IF($E10="S",($F10/3)*$H10,0)</f>
        <v>0</v>
      </c>
      <c r="AN10" s="194">
        <f t="shared" ref="AN10:AN48" si="34">(AK10+AL10+AM10)*100</f>
        <v>0</v>
      </c>
      <c r="AO10" s="405">
        <f t="shared" ref="AO10:AO48" si="35">AN10</f>
        <v>0</v>
      </c>
      <c r="AP10" s="406">
        <f t="shared" ref="AP10:AP48" si="36">AO10*0.03</f>
        <v>0</v>
      </c>
      <c r="AQ10" s="407"/>
      <c r="AR10" s="411">
        <f t="shared" ref="AR10:AR48" si="37">AO10</f>
        <v>0</v>
      </c>
      <c r="AS10" s="408">
        <f t="shared" ref="AS10:AS48" si="38">AR10*0.08</f>
        <v>0</v>
      </c>
      <c r="AT10" s="409"/>
      <c r="AU10" s="414">
        <f t="shared" ref="AU10:AU48" si="39">AO10</f>
        <v>0</v>
      </c>
      <c r="AV10" s="406">
        <f t="shared" ref="AV10:AV48" si="40">AO10*0.09</f>
        <v>0</v>
      </c>
      <c r="AW10" s="411"/>
      <c r="AX10" s="411">
        <f t="shared" ref="AX10:AX48" si="41">AO10</f>
        <v>0</v>
      </c>
      <c r="AY10" s="412">
        <f t="shared" ref="AY10:AY48" si="42">AX10*0.1</f>
        <v>0</v>
      </c>
      <c r="AZ10" s="413"/>
      <c r="BA10" s="411">
        <f t="shared" ref="BA10:BA48" si="43">AO10</f>
        <v>0</v>
      </c>
      <c r="BB10" s="406">
        <f t="shared" ref="BB10:BB48" si="44">BA10*0.12</f>
        <v>0</v>
      </c>
      <c r="BC10" s="303">
        <f t="shared" ref="BC10:BC48" si="45">IF(E10="A",AV10,IF(E10="C",BB10,IF(E10="S",AP10," ")))</f>
        <v>0</v>
      </c>
      <c r="BD10" s="210">
        <f>(G10/9)*AP10</f>
        <v>0</v>
      </c>
      <c r="BE10" s="200">
        <f t="shared" si="12"/>
        <v>0</v>
      </c>
      <c r="BF10" s="200">
        <f t="shared" si="13"/>
        <v>0</v>
      </c>
      <c r="BG10" s="200">
        <f t="shared" si="14"/>
        <v>0</v>
      </c>
      <c r="BH10" s="211">
        <f t="shared" si="15"/>
        <v>0</v>
      </c>
      <c r="BI10" s="210" t="str">
        <f t="shared" si="16"/>
        <v xml:space="preserve"> </v>
      </c>
      <c r="BJ10" s="200" t="str">
        <f t="shared" si="17"/>
        <v xml:space="preserve"> </v>
      </c>
      <c r="BK10" s="200">
        <f t="shared" si="18"/>
        <v>0</v>
      </c>
      <c r="BL10" s="200"/>
      <c r="BM10" s="213">
        <f t="shared" ref="BM10:BM48" si="46">SUM(BI10:BL10)</f>
        <v>0</v>
      </c>
      <c r="BO10" s="195" t="str">
        <f t="shared" si="19"/>
        <v/>
      </c>
      <c r="BP10" s="195" t="str">
        <f t="shared" si="20"/>
        <v/>
      </c>
      <c r="BQ10" s="195">
        <f t="shared" si="21"/>
        <v>1</v>
      </c>
      <c r="BR10" s="215">
        <f t="shared" ref="BR10:BR48" si="47">SUM(BO10:BQ10)</f>
        <v>1</v>
      </c>
      <c r="BS10" s="195" t="str">
        <f t="shared" ref="BS10:BS48" si="48">IF(BR10=0,"","OK")</f>
        <v>OK</v>
      </c>
      <c r="BU10" s="301">
        <f t="shared" ref="BU10:BW48" si="49">IF(BY10=FALSE," ",BY10)</f>
        <v>0</v>
      </c>
      <c r="BV10" s="301" t="str">
        <f t="shared" si="49"/>
        <v xml:space="preserve"> </v>
      </c>
      <c r="BW10" s="301" t="str">
        <f t="shared" si="49"/>
        <v xml:space="preserve"> </v>
      </c>
      <c r="BX10" s="242">
        <f t="shared" ref="BX10:BX48" si="50">SUM(BU10:BW10)</f>
        <v>0</v>
      </c>
      <c r="BY10" s="301">
        <f t="shared" ref="BY10:BY48" si="51">IF(E10="C",IF(F10&lt;=12,BM10,"ERROR"))</f>
        <v>0</v>
      </c>
      <c r="BZ10" s="301" t="b">
        <f t="shared" ref="BZ10:BZ48" si="52">IF(E10="A",IF(F10&lt;=9,BM10,"ERROR"))</f>
        <v>0</v>
      </c>
      <c r="CA10" s="301" t="b">
        <f t="shared" ref="CA10:CA48" si="53">IF(E10="S",IF(F10&lt;=3,BM10,"ERROR"))</f>
        <v>0</v>
      </c>
    </row>
    <row r="11" spans="1:79">
      <c r="A11" s="35" t="s">
        <v>366</v>
      </c>
      <c r="B11" s="39"/>
      <c r="C11" s="150"/>
      <c r="D11" s="150"/>
      <c r="E11" s="228" t="s">
        <v>88</v>
      </c>
      <c r="F11" s="228">
        <v>12</v>
      </c>
      <c r="G11" s="219"/>
      <c r="H11" s="220"/>
      <c r="I11" s="305">
        <f t="shared" si="0"/>
        <v>0</v>
      </c>
      <c r="J11" s="305" t="str">
        <f t="shared" si="1"/>
        <v/>
      </c>
      <c r="K11" s="305" t="str">
        <f t="shared" si="2"/>
        <v/>
      </c>
      <c r="L11" s="221"/>
      <c r="M11" s="222"/>
      <c r="N11" s="222"/>
      <c r="O11" s="19">
        <f t="shared" si="3"/>
        <v>0</v>
      </c>
      <c r="P11" s="14">
        <f t="shared" si="4"/>
        <v>0</v>
      </c>
      <c r="Q11" s="15">
        <f t="shared" si="22"/>
        <v>0</v>
      </c>
      <c r="R11" s="15">
        <f t="shared" si="23"/>
        <v>0</v>
      </c>
      <c r="S11" s="15">
        <f t="shared" si="24"/>
        <v>0</v>
      </c>
      <c r="T11" s="15">
        <f t="shared" si="5"/>
        <v>0</v>
      </c>
      <c r="U11" s="142">
        <f t="shared" si="25"/>
        <v>0</v>
      </c>
      <c r="V11" s="15">
        <f t="shared" si="6"/>
        <v>0</v>
      </c>
      <c r="W11" s="142">
        <f t="shared" si="7"/>
        <v>0</v>
      </c>
      <c r="X11" s="142">
        <f t="shared" si="26"/>
        <v>0</v>
      </c>
      <c r="Y11" s="15">
        <f t="shared" si="27"/>
        <v>0</v>
      </c>
      <c r="Z11" s="16">
        <f t="shared" si="28"/>
        <v>0</v>
      </c>
      <c r="AA11" s="17">
        <f t="shared" si="29"/>
        <v>0</v>
      </c>
      <c r="AD11" s="159">
        <f t="shared" si="8"/>
        <v>0</v>
      </c>
      <c r="AE11" s="159">
        <f t="shared" si="9"/>
        <v>0</v>
      </c>
      <c r="AG11" s="157">
        <f t="shared" si="30"/>
        <v>0</v>
      </c>
      <c r="AI11" s="159">
        <f t="shared" si="10"/>
        <v>0</v>
      </c>
      <c r="AJ11" s="159">
        <f t="shared" si="11"/>
        <v>0</v>
      </c>
      <c r="AK11" s="231">
        <f t="shared" si="31"/>
        <v>0</v>
      </c>
      <c r="AL11" s="231">
        <f t="shared" si="32"/>
        <v>0</v>
      </c>
      <c r="AM11" s="231">
        <f t="shared" si="33"/>
        <v>0</v>
      </c>
      <c r="AN11" s="194">
        <f t="shared" si="34"/>
        <v>0</v>
      </c>
      <c r="AO11" s="405">
        <f t="shared" si="35"/>
        <v>0</v>
      </c>
      <c r="AP11" s="406">
        <f t="shared" si="36"/>
        <v>0</v>
      </c>
      <c r="AQ11" s="407"/>
      <c r="AR11" s="411">
        <f t="shared" si="37"/>
        <v>0</v>
      </c>
      <c r="AS11" s="408">
        <f t="shared" si="38"/>
        <v>0</v>
      </c>
      <c r="AT11" s="409"/>
      <c r="AU11" s="414">
        <f t="shared" si="39"/>
        <v>0</v>
      </c>
      <c r="AV11" s="406">
        <f t="shared" si="40"/>
        <v>0</v>
      </c>
      <c r="AW11" s="411"/>
      <c r="AX11" s="411">
        <f t="shared" si="41"/>
        <v>0</v>
      </c>
      <c r="AY11" s="412">
        <f t="shared" si="42"/>
        <v>0</v>
      </c>
      <c r="AZ11" s="413"/>
      <c r="BA11" s="411">
        <f t="shared" si="43"/>
        <v>0</v>
      </c>
      <c r="BB11" s="406">
        <f t="shared" si="44"/>
        <v>0</v>
      </c>
      <c r="BC11" s="303">
        <f t="shared" si="45"/>
        <v>0</v>
      </c>
      <c r="BD11" s="210">
        <f t="shared" ref="BD11:BD48" si="54">(G11/9)*AP11</f>
        <v>0</v>
      </c>
      <c r="BE11" s="200">
        <f t="shared" si="12"/>
        <v>0</v>
      </c>
      <c r="BF11" s="200">
        <f t="shared" si="13"/>
        <v>0</v>
      </c>
      <c r="BG11" s="200">
        <f t="shared" si="14"/>
        <v>0</v>
      </c>
      <c r="BH11" s="211">
        <f t="shared" si="15"/>
        <v>0</v>
      </c>
      <c r="BI11" s="210" t="str">
        <f t="shared" si="16"/>
        <v xml:space="preserve"> </v>
      </c>
      <c r="BJ11" s="200" t="str">
        <f t="shared" si="17"/>
        <v xml:space="preserve"> </v>
      </c>
      <c r="BK11" s="200">
        <f t="shared" si="18"/>
        <v>0</v>
      </c>
      <c r="BL11" s="200"/>
      <c r="BM11" s="213">
        <f t="shared" si="46"/>
        <v>0</v>
      </c>
      <c r="BO11" s="195" t="str">
        <f t="shared" si="19"/>
        <v/>
      </c>
      <c r="BP11" s="195" t="str">
        <f t="shared" si="20"/>
        <v/>
      </c>
      <c r="BQ11" s="195">
        <f t="shared" si="21"/>
        <v>1</v>
      </c>
      <c r="BR11" s="215">
        <f t="shared" si="47"/>
        <v>1</v>
      </c>
      <c r="BS11" s="195" t="str">
        <f t="shared" si="48"/>
        <v>OK</v>
      </c>
      <c r="BU11" s="301">
        <f t="shared" si="49"/>
        <v>0</v>
      </c>
      <c r="BV11" s="301" t="str">
        <f t="shared" si="49"/>
        <v xml:space="preserve"> </v>
      </c>
      <c r="BW11" s="301" t="str">
        <f t="shared" si="49"/>
        <v xml:space="preserve"> </v>
      </c>
      <c r="BX11" s="242">
        <f t="shared" si="50"/>
        <v>0</v>
      </c>
      <c r="BY11" s="301">
        <f t="shared" si="51"/>
        <v>0</v>
      </c>
      <c r="BZ11" s="301" t="b">
        <f t="shared" si="52"/>
        <v>0</v>
      </c>
      <c r="CA11" s="301" t="b">
        <f t="shared" si="53"/>
        <v>0</v>
      </c>
    </row>
    <row r="12" spans="1:79">
      <c r="A12" s="36" t="s">
        <v>367</v>
      </c>
      <c r="B12" s="38"/>
      <c r="C12" s="149"/>
      <c r="D12" s="149"/>
      <c r="E12" s="223" t="s">
        <v>88</v>
      </c>
      <c r="F12" s="223">
        <v>12</v>
      </c>
      <c r="G12" s="224"/>
      <c r="H12" s="225"/>
      <c r="I12" s="306">
        <f t="shared" si="0"/>
        <v>0</v>
      </c>
      <c r="J12" s="306" t="str">
        <f t="shared" si="1"/>
        <v/>
      </c>
      <c r="K12" s="306" t="str">
        <f t="shared" si="2"/>
        <v/>
      </c>
      <c r="L12" s="226"/>
      <c r="M12" s="227"/>
      <c r="N12" s="227"/>
      <c r="O12" s="19">
        <f t="shared" si="3"/>
        <v>0</v>
      </c>
      <c r="P12" s="14">
        <f t="shared" si="4"/>
        <v>0</v>
      </c>
      <c r="Q12" s="15">
        <f t="shared" si="22"/>
        <v>0</v>
      </c>
      <c r="R12" s="15">
        <f t="shared" si="23"/>
        <v>0</v>
      </c>
      <c r="S12" s="15">
        <f t="shared" si="24"/>
        <v>0</v>
      </c>
      <c r="T12" s="15">
        <f t="shared" si="5"/>
        <v>0</v>
      </c>
      <c r="U12" s="142">
        <f t="shared" si="25"/>
        <v>0</v>
      </c>
      <c r="V12" s="15">
        <f t="shared" si="6"/>
        <v>0</v>
      </c>
      <c r="W12" s="142">
        <f t="shared" si="7"/>
        <v>0</v>
      </c>
      <c r="X12" s="142">
        <f t="shared" si="26"/>
        <v>0</v>
      </c>
      <c r="Y12" s="15">
        <f t="shared" si="27"/>
        <v>0</v>
      </c>
      <c r="Z12" s="16">
        <f t="shared" si="28"/>
        <v>0</v>
      </c>
      <c r="AA12" s="17">
        <f t="shared" si="29"/>
        <v>0</v>
      </c>
      <c r="AD12" s="159">
        <f t="shared" si="8"/>
        <v>0</v>
      </c>
      <c r="AE12" s="159">
        <f t="shared" si="9"/>
        <v>0</v>
      </c>
      <c r="AG12" s="157">
        <f t="shared" si="30"/>
        <v>0</v>
      </c>
      <c r="AI12" s="159">
        <f t="shared" si="10"/>
        <v>0</v>
      </c>
      <c r="AJ12" s="159">
        <f t="shared" si="11"/>
        <v>0</v>
      </c>
      <c r="AK12" s="231">
        <f t="shared" si="31"/>
        <v>0</v>
      </c>
      <c r="AL12" s="231">
        <f t="shared" si="32"/>
        <v>0</v>
      </c>
      <c r="AM12" s="231">
        <f t="shared" si="33"/>
        <v>0</v>
      </c>
      <c r="AN12" s="194">
        <f t="shared" si="34"/>
        <v>0</v>
      </c>
      <c r="AO12" s="405">
        <f t="shared" si="35"/>
        <v>0</v>
      </c>
      <c r="AP12" s="406">
        <f t="shared" si="36"/>
        <v>0</v>
      </c>
      <c r="AQ12" s="407"/>
      <c r="AR12" s="411">
        <f t="shared" si="37"/>
        <v>0</v>
      </c>
      <c r="AS12" s="408">
        <f t="shared" si="38"/>
        <v>0</v>
      </c>
      <c r="AT12" s="409"/>
      <c r="AU12" s="414">
        <f t="shared" si="39"/>
        <v>0</v>
      </c>
      <c r="AV12" s="406">
        <f t="shared" si="40"/>
        <v>0</v>
      </c>
      <c r="AW12" s="411"/>
      <c r="AX12" s="411">
        <f t="shared" si="41"/>
        <v>0</v>
      </c>
      <c r="AY12" s="412">
        <f t="shared" si="42"/>
        <v>0</v>
      </c>
      <c r="AZ12" s="413"/>
      <c r="BA12" s="411">
        <f t="shared" si="43"/>
        <v>0</v>
      </c>
      <c r="BB12" s="406">
        <f t="shared" si="44"/>
        <v>0</v>
      </c>
      <c r="BC12" s="303">
        <f t="shared" si="45"/>
        <v>0</v>
      </c>
      <c r="BD12" s="210">
        <f t="shared" si="54"/>
        <v>0</v>
      </c>
      <c r="BE12" s="200">
        <f t="shared" si="12"/>
        <v>0</v>
      </c>
      <c r="BF12" s="200">
        <f t="shared" si="13"/>
        <v>0</v>
      </c>
      <c r="BG12" s="200">
        <f t="shared" si="14"/>
        <v>0</v>
      </c>
      <c r="BH12" s="211">
        <f t="shared" si="15"/>
        <v>0</v>
      </c>
      <c r="BI12" s="210" t="str">
        <f t="shared" si="16"/>
        <v xml:space="preserve"> </v>
      </c>
      <c r="BJ12" s="200" t="str">
        <f t="shared" si="17"/>
        <v xml:space="preserve"> </v>
      </c>
      <c r="BK12" s="200">
        <f t="shared" si="18"/>
        <v>0</v>
      </c>
      <c r="BL12" s="200"/>
      <c r="BM12" s="213">
        <f t="shared" si="46"/>
        <v>0</v>
      </c>
      <c r="BO12" s="195" t="str">
        <f t="shared" si="19"/>
        <v/>
      </c>
      <c r="BP12" s="195" t="str">
        <f t="shared" si="20"/>
        <v/>
      </c>
      <c r="BQ12" s="195">
        <f t="shared" si="21"/>
        <v>1</v>
      </c>
      <c r="BR12" s="215">
        <f t="shared" si="47"/>
        <v>1</v>
      </c>
      <c r="BS12" s="195" t="str">
        <f t="shared" si="48"/>
        <v>OK</v>
      </c>
      <c r="BU12" s="301">
        <f t="shared" si="49"/>
        <v>0</v>
      </c>
      <c r="BV12" s="301" t="str">
        <f t="shared" si="49"/>
        <v xml:space="preserve"> </v>
      </c>
      <c r="BW12" s="301" t="str">
        <f t="shared" si="49"/>
        <v xml:space="preserve"> </v>
      </c>
      <c r="BX12" s="242">
        <f t="shared" si="50"/>
        <v>0</v>
      </c>
      <c r="BY12" s="301">
        <f t="shared" si="51"/>
        <v>0</v>
      </c>
      <c r="BZ12" s="301" t="b">
        <f t="shared" si="52"/>
        <v>0</v>
      </c>
      <c r="CA12" s="301" t="b">
        <f t="shared" si="53"/>
        <v>0</v>
      </c>
    </row>
    <row r="13" spans="1:79">
      <c r="A13" s="35" t="s">
        <v>368</v>
      </c>
      <c r="B13" s="39"/>
      <c r="C13" s="150"/>
      <c r="D13" s="150"/>
      <c r="E13" s="228" t="s">
        <v>88</v>
      </c>
      <c r="F13" s="228">
        <v>12</v>
      </c>
      <c r="G13" s="219"/>
      <c r="H13" s="220"/>
      <c r="I13" s="305">
        <f t="shared" si="0"/>
        <v>0</v>
      </c>
      <c r="J13" s="305" t="str">
        <f t="shared" si="1"/>
        <v/>
      </c>
      <c r="K13" s="305" t="str">
        <f t="shared" si="2"/>
        <v/>
      </c>
      <c r="L13" s="221"/>
      <c r="M13" s="222"/>
      <c r="N13" s="222"/>
      <c r="O13" s="19">
        <f t="shared" si="3"/>
        <v>0</v>
      </c>
      <c r="P13" s="14">
        <f t="shared" si="4"/>
        <v>0</v>
      </c>
      <c r="Q13" s="15">
        <f t="shared" si="22"/>
        <v>0</v>
      </c>
      <c r="R13" s="15">
        <f t="shared" si="23"/>
        <v>0</v>
      </c>
      <c r="S13" s="15">
        <f t="shared" si="24"/>
        <v>0</v>
      </c>
      <c r="T13" s="15">
        <f t="shared" si="5"/>
        <v>0</v>
      </c>
      <c r="U13" s="142">
        <f t="shared" si="25"/>
        <v>0</v>
      </c>
      <c r="V13" s="15">
        <f t="shared" si="6"/>
        <v>0</v>
      </c>
      <c r="W13" s="142">
        <f t="shared" si="7"/>
        <v>0</v>
      </c>
      <c r="X13" s="142">
        <f t="shared" si="26"/>
        <v>0</v>
      </c>
      <c r="Y13" s="15">
        <f t="shared" si="27"/>
        <v>0</v>
      </c>
      <c r="Z13" s="16">
        <f t="shared" si="28"/>
        <v>0</v>
      </c>
      <c r="AA13" s="17">
        <f t="shared" si="29"/>
        <v>0</v>
      </c>
      <c r="AD13" s="159">
        <f t="shared" si="8"/>
        <v>0</v>
      </c>
      <c r="AE13" s="159">
        <f t="shared" si="9"/>
        <v>0</v>
      </c>
      <c r="AG13" s="157">
        <f t="shared" si="30"/>
        <v>0</v>
      </c>
      <c r="AI13" s="159">
        <f t="shared" si="10"/>
        <v>0</v>
      </c>
      <c r="AJ13" s="159">
        <f t="shared" si="11"/>
        <v>0</v>
      </c>
      <c r="AK13" s="231">
        <f t="shared" si="31"/>
        <v>0</v>
      </c>
      <c r="AL13" s="231">
        <f t="shared" si="32"/>
        <v>0</v>
      </c>
      <c r="AM13" s="231">
        <f t="shared" si="33"/>
        <v>0</v>
      </c>
      <c r="AN13" s="194">
        <f t="shared" si="34"/>
        <v>0</v>
      </c>
      <c r="AO13" s="405">
        <f t="shared" si="35"/>
        <v>0</v>
      </c>
      <c r="AP13" s="406">
        <f t="shared" si="36"/>
        <v>0</v>
      </c>
      <c r="AQ13" s="407"/>
      <c r="AR13" s="411">
        <f t="shared" si="37"/>
        <v>0</v>
      </c>
      <c r="AS13" s="408">
        <f t="shared" si="38"/>
        <v>0</v>
      </c>
      <c r="AT13" s="409"/>
      <c r="AU13" s="414">
        <f t="shared" si="39"/>
        <v>0</v>
      </c>
      <c r="AV13" s="406">
        <f t="shared" si="40"/>
        <v>0</v>
      </c>
      <c r="AW13" s="411"/>
      <c r="AX13" s="411">
        <f t="shared" si="41"/>
        <v>0</v>
      </c>
      <c r="AY13" s="412">
        <f t="shared" si="42"/>
        <v>0</v>
      </c>
      <c r="AZ13" s="413"/>
      <c r="BA13" s="411">
        <f t="shared" si="43"/>
        <v>0</v>
      </c>
      <c r="BB13" s="406">
        <f t="shared" si="44"/>
        <v>0</v>
      </c>
      <c r="BC13" s="303">
        <f t="shared" si="45"/>
        <v>0</v>
      </c>
      <c r="BD13" s="210">
        <f t="shared" si="54"/>
        <v>0</v>
      </c>
      <c r="BE13" s="200">
        <f t="shared" si="12"/>
        <v>0</v>
      </c>
      <c r="BF13" s="200">
        <f t="shared" si="13"/>
        <v>0</v>
      </c>
      <c r="BG13" s="200">
        <f t="shared" si="14"/>
        <v>0</v>
      </c>
      <c r="BH13" s="211">
        <f t="shared" si="15"/>
        <v>0</v>
      </c>
      <c r="BI13" s="210" t="str">
        <f t="shared" si="16"/>
        <v xml:space="preserve"> </v>
      </c>
      <c r="BJ13" s="200" t="str">
        <f t="shared" si="17"/>
        <v xml:space="preserve"> </v>
      </c>
      <c r="BK13" s="200">
        <f t="shared" si="18"/>
        <v>0</v>
      </c>
      <c r="BL13" s="200"/>
      <c r="BM13" s="213">
        <f t="shared" si="46"/>
        <v>0</v>
      </c>
      <c r="BO13" s="195" t="str">
        <f t="shared" si="19"/>
        <v/>
      </c>
      <c r="BP13" s="195" t="str">
        <f t="shared" si="20"/>
        <v/>
      </c>
      <c r="BQ13" s="195">
        <f t="shared" si="21"/>
        <v>1</v>
      </c>
      <c r="BR13" s="215">
        <f t="shared" si="47"/>
        <v>1</v>
      </c>
      <c r="BS13" s="195" t="str">
        <f t="shared" si="48"/>
        <v>OK</v>
      </c>
      <c r="BU13" s="301">
        <f t="shared" si="49"/>
        <v>0</v>
      </c>
      <c r="BV13" s="301" t="str">
        <f t="shared" si="49"/>
        <v xml:space="preserve"> </v>
      </c>
      <c r="BW13" s="301" t="str">
        <f t="shared" si="49"/>
        <v xml:space="preserve"> </v>
      </c>
      <c r="BX13" s="242">
        <f t="shared" si="50"/>
        <v>0</v>
      </c>
      <c r="BY13" s="301">
        <f t="shared" si="51"/>
        <v>0</v>
      </c>
      <c r="BZ13" s="301" t="b">
        <f t="shared" si="52"/>
        <v>0</v>
      </c>
      <c r="CA13" s="301" t="b">
        <f t="shared" si="53"/>
        <v>0</v>
      </c>
    </row>
    <row r="14" spans="1:79">
      <c r="A14" s="36" t="s">
        <v>369</v>
      </c>
      <c r="B14" s="38"/>
      <c r="C14" s="149"/>
      <c r="D14" s="149"/>
      <c r="E14" s="223" t="s">
        <v>88</v>
      </c>
      <c r="F14" s="223">
        <v>12</v>
      </c>
      <c r="G14" s="224"/>
      <c r="H14" s="225"/>
      <c r="I14" s="306">
        <f t="shared" si="0"/>
        <v>0</v>
      </c>
      <c r="J14" s="306" t="str">
        <f t="shared" si="1"/>
        <v/>
      </c>
      <c r="K14" s="306" t="str">
        <f t="shared" si="2"/>
        <v/>
      </c>
      <c r="L14" s="226"/>
      <c r="M14" s="227"/>
      <c r="N14" s="227"/>
      <c r="O14" s="19">
        <f t="shared" si="3"/>
        <v>0</v>
      </c>
      <c r="P14" s="14">
        <f t="shared" si="4"/>
        <v>0</v>
      </c>
      <c r="Q14" s="15">
        <f t="shared" si="22"/>
        <v>0</v>
      </c>
      <c r="R14" s="15">
        <f t="shared" si="23"/>
        <v>0</v>
      </c>
      <c r="S14" s="15">
        <f t="shared" si="24"/>
        <v>0</v>
      </c>
      <c r="T14" s="15">
        <f t="shared" si="5"/>
        <v>0</v>
      </c>
      <c r="U14" s="142">
        <f t="shared" si="25"/>
        <v>0</v>
      </c>
      <c r="V14" s="15">
        <f t="shared" si="6"/>
        <v>0</v>
      </c>
      <c r="W14" s="142">
        <f t="shared" si="7"/>
        <v>0</v>
      </c>
      <c r="X14" s="142">
        <f t="shared" si="26"/>
        <v>0</v>
      </c>
      <c r="Y14" s="15">
        <f t="shared" si="27"/>
        <v>0</v>
      </c>
      <c r="Z14" s="16">
        <f t="shared" si="28"/>
        <v>0</v>
      </c>
      <c r="AA14" s="17">
        <f t="shared" si="29"/>
        <v>0</v>
      </c>
      <c r="AD14" s="159">
        <f t="shared" si="8"/>
        <v>0</v>
      </c>
      <c r="AE14" s="159">
        <f t="shared" si="9"/>
        <v>0</v>
      </c>
      <c r="AG14" s="157">
        <f t="shared" si="30"/>
        <v>0</v>
      </c>
      <c r="AI14" s="159">
        <f t="shared" si="10"/>
        <v>0</v>
      </c>
      <c r="AJ14" s="159">
        <f t="shared" si="11"/>
        <v>0</v>
      </c>
      <c r="AK14" s="231">
        <f t="shared" si="31"/>
        <v>0</v>
      </c>
      <c r="AL14" s="231">
        <f t="shared" si="32"/>
        <v>0</v>
      </c>
      <c r="AM14" s="231">
        <f t="shared" si="33"/>
        <v>0</v>
      </c>
      <c r="AN14" s="194">
        <f t="shared" si="34"/>
        <v>0</v>
      </c>
      <c r="AO14" s="405">
        <f t="shared" si="35"/>
        <v>0</v>
      </c>
      <c r="AP14" s="406">
        <f t="shared" si="36"/>
        <v>0</v>
      </c>
      <c r="AQ14" s="407"/>
      <c r="AR14" s="411">
        <f t="shared" si="37"/>
        <v>0</v>
      </c>
      <c r="AS14" s="408">
        <f t="shared" si="38"/>
        <v>0</v>
      </c>
      <c r="AT14" s="409"/>
      <c r="AU14" s="414">
        <f t="shared" si="39"/>
        <v>0</v>
      </c>
      <c r="AV14" s="406">
        <f t="shared" si="40"/>
        <v>0</v>
      </c>
      <c r="AW14" s="411"/>
      <c r="AX14" s="411">
        <f t="shared" si="41"/>
        <v>0</v>
      </c>
      <c r="AY14" s="412">
        <f t="shared" si="42"/>
        <v>0</v>
      </c>
      <c r="AZ14" s="413"/>
      <c r="BA14" s="411">
        <f t="shared" si="43"/>
        <v>0</v>
      </c>
      <c r="BB14" s="406">
        <f t="shared" si="44"/>
        <v>0</v>
      </c>
      <c r="BC14" s="303">
        <f t="shared" si="45"/>
        <v>0</v>
      </c>
      <c r="BD14" s="210">
        <f t="shared" si="54"/>
        <v>0</v>
      </c>
      <c r="BE14" s="200">
        <f t="shared" si="12"/>
        <v>0</v>
      </c>
      <c r="BF14" s="200">
        <f t="shared" si="13"/>
        <v>0</v>
      </c>
      <c r="BG14" s="200">
        <f t="shared" si="14"/>
        <v>0</v>
      </c>
      <c r="BH14" s="211">
        <f t="shared" si="15"/>
        <v>0</v>
      </c>
      <c r="BI14" s="210" t="str">
        <f t="shared" si="16"/>
        <v xml:space="preserve"> </v>
      </c>
      <c r="BJ14" s="200" t="str">
        <f t="shared" si="17"/>
        <v xml:space="preserve"> </v>
      </c>
      <c r="BK14" s="200">
        <f t="shared" si="18"/>
        <v>0</v>
      </c>
      <c r="BL14" s="200"/>
      <c r="BM14" s="213">
        <f t="shared" si="46"/>
        <v>0</v>
      </c>
      <c r="BO14" s="195" t="str">
        <f t="shared" si="19"/>
        <v/>
      </c>
      <c r="BP14" s="195" t="str">
        <f t="shared" si="20"/>
        <v/>
      </c>
      <c r="BQ14" s="195">
        <f t="shared" si="21"/>
        <v>1</v>
      </c>
      <c r="BR14" s="215">
        <f t="shared" si="47"/>
        <v>1</v>
      </c>
      <c r="BS14" s="195" t="str">
        <f t="shared" si="48"/>
        <v>OK</v>
      </c>
      <c r="BU14" s="301">
        <f t="shared" si="49"/>
        <v>0</v>
      </c>
      <c r="BV14" s="301" t="str">
        <f t="shared" si="49"/>
        <v xml:space="preserve"> </v>
      </c>
      <c r="BW14" s="301" t="str">
        <f t="shared" si="49"/>
        <v xml:space="preserve"> </v>
      </c>
      <c r="BX14" s="242">
        <f t="shared" si="50"/>
        <v>0</v>
      </c>
      <c r="BY14" s="301">
        <f t="shared" si="51"/>
        <v>0</v>
      </c>
      <c r="BZ14" s="301" t="b">
        <f t="shared" si="52"/>
        <v>0</v>
      </c>
      <c r="CA14" s="301" t="b">
        <f t="shared" si="53"/>
        <v>0</v>
      </c>
    </row>
    <row r="15" spans="1:79">
      <c r="A15" s="35" t="s">
        <v>370</v>
      </c>
      <c r="B15" s="39"/>
      <c r="C15" s="150"/>
      <c r="D15" s="150"/>
      <c r="E15" s="228" t="s">
        <v>88</v>
      </c>
      <c r="F15" s="228">
        <v>12</v>
      </c>
      <c r="G15" s="219"/>
      <c r="H15" s="220"/>
      <c r="I15" s="305">
        <f t="shared" si="0"/>
        <v>0</v>
      </c>
      <c r="J15" s="305" t="str">
        <f t="shared" si="1"/>
        <v/>
      </c>
      <c r="K15" s="305" t="str">
        <f t="shared" si="2"/>
        <v/>
      </c>
      <c r="L15" s="221"/>
      <c r="M15" s="222"/>
      <c r="N15" s="222"/>
      <c r="O15" s="19">
        <f t="shared" si="3"/>
        <v>0</v>
      </c>
      <c r="P15" s="14">
        <f t="shared" si="4"/>
        <v>0</v>
      </c>
      <c r="Q15" s="15">
        <f t="shared" si="22"/>
        <v>0</v>
      </c>
      <c r="R15" s="15">
        <f t="shared" si="23"/>
        <v>0</v>
      </c>
      <c r="S15" s="15">
        <f t="shared" si="24"/>
        <v>0</v>
      </c>
      <c r="T15" s="15">
        <f t="shared" si="5"/>
        <v>0</v>
      </c>
      <c r="U15" s="142">
        <f t="shared" si="25"/>
        <v>0</v>
      </c>
      <c r="V15" s="15">
        <f t="shared" si="6"/>
        <v>0</v>
      </c>
      <c r="W15" s="142">
        <f t="shared" si="7"/>
        <v>0</v>
      </c>
      <c r="X15" s="142">
        <f t="shared" si="26"/>
        <v>0</v>
      </c>
      <c r="Y15" s="15">
        <f t="shared" si="27"/>
        <v>0</v>
      </c>
      <c r="Z15" s="16">
        <f t="shared" si="28"/>
        <v>0</v>
      </c>
      <c r="AA15" s="17">
        <f t="shared" si="29"/>
        <v>0</v>
      </c>
      <c r="AD15" s="159">
        <f t="shared" si="8"/>
        <v>0</v>
      </c>
      <c r="AE15" s="159">
        <f t="shared" si="9"/>
        <v>0</v>
      </c>
      <c r="AG15" s="157">
        <f t="shared" si="30"/>
        <v>0</v>
      </c>
      <c r="AI15" s="159">
        <f t="shared" si="10"/>
        <v>0</v>
      </c>
      <c r="AJ15" s="159">
        <f t="shared" si="11"/>
        <v>0</v>
      </c>
      <c r="AK15" s="231">
        <f t="shared" si="31"/>
        <v>0</v>
      </c>
      <c r="AL15" s="231">
        <f t="shared" si="32"/>
        <v>0</v>
      </c>
      <c r="AM15" s="231">
        <f t="shared" si="33"/>
        <v>0</v>
      </c>
      <c r="AN15" s="194">
        <f t="shared" si="34"/>
        <v>0</v>
      </c>
      <c r="AO15" s="405">
        <f t="shared" si="35"/>
        <v>0</v>
      </c>
      <c r="AP15" s="406">
        <f t="shared" si="36"/>
        <v>0</v>
      </c>
      <c r="AQ15" s="407"/>
      <c r="AR15" s="411">
        <f t="shared" si="37"/>
        <v>0</v>
      </c>
      <c r="AS15" s="408">
        <f t="shared" si="38"/>
        <v>0</v>
      </c>
      <c r="AT15" s="409"/>
      <c r="AU15" s="414">
        <f t="shared" si="39"/>
        <v>0</v>
      </c>
      <c r="AV15" s="406">
        <f t="shared" si="40"/>
        <v>0</v>
      </c>
      <c r="AW15" s="411"/>
      <c r="AX15" s="411">
        <f t="shared" si="41"/>
        <v>0</v>
      </c>
      <c r="AY15" s="412">
        <f t="shared" si="42"/>
        <v>0</v>
      </c>
      <c r="AZ15" s="413"/>
      <c r="BA15" s="411">
        <f t="shared" si="43"/>
        <v>0</v>
      </c>
      <c r="BB15" s="406">
        <f t="shared" si="44"/>
        <v>0</v>
      </c>
      <c r="BC15" s="303">
        <f t="shared" si="45"/>
        <v>0</v>
      </c>
      <c r="BD15" s="210">
        <f t="shared" si="54"/>
        <v>0</v>
      </c>
      <c r="BE15" s="200">
        <f t="shared" si="12"/>
        <v>0</v>
      </c>
      <c r="BF15" s="200">
        <f t="shared" si="13"/>
        <v>0</v>
      </c>
      <c r="BG15" s="200">
        <f t="shared" si="14"/>
        <v>0</v>
      </c>
      <c r="BH15" s="211">
        <f t="shared" si="15"/>
        <v>0</v>
      </c>
      <c r="BI15" s="210" t="str">
        <f t="shared" si="16"/>
        <v xml:space="preserve"> </v>
      </c>
      <c r="BJ15" s="200" t="str">
        <f t="shared" si="17"/>
        <v xml:space="preserve"> </v>
      </c>
      <c r="BK15" s="200">
        <f t="shared" si="18"/>
        <v>0</v>
      </c>
      <c r="BL15" s="200"/>
      <c r="BM15" s="213">
        <f t="shared" si="46"/>
        <v>0</v>
      </c>
      <c r="BO15" s="195" t="str">
        <f t="shared" si="19"/>
        <v/>
      </c>
      <c r="BP15" s="195" t="str">
        <f t="shared" si="20"/>
        <v/>
      </c>
      <c r="BQ15" s="195">
        <f t="shared" si="21"/>
        <v>1</v>
      </c>
      <c r="BR15" s="215">
        <f t="shared" si="47"/>
        <v>1</v>
      </c>
      <c r="BS15" s="195" t="str">
        <f t="shared" si="48"/>
        <v>OK</v>
      </c>
      <c r="BU15" s="301">
        <f t="shared" si="49"/>
        <v>0</v>
      </c>
      <c r="BV15" s="301" t="str">
        <f t="shared" si="49"/>
        <v xml:space="preserve"> </v>
      </c>
      <c r="BW15" s="301" t="str">
        <f t="shared" si="49"/>
        <v xml:space="preserve"> </v>
      </c>
      <c r="BX15" s="242">
        <f t="shared" si="50"/>
        <v>0</v>
      </c>
      <c r="BY15" s="301">
        <f t="shared" si="51"/>
        <v>0</v>
      </c>
      <c r="BZ15" s="301" t="b">
        <f t="shared" si="52"/>
        <v>0</v>
      </c>
      <c r="CA15" s="301" t="b">
        <f t="shared" si="53"/>
        <v>0</v>
      </c>
    </row>
    <row r="16" spans="1:79">
      <c r="A16" s="36" t="s">
        <v>371</v>
      </c>
      <c r="B16" s="38"/>
      <c r="C16" s="149"/>
      <c r="D16" s="149"/>
      <c r="E16" s="223" t="s">
        <v>88</v>
      </c>
      <c r="F16" s="223">
        <v>12</v>
      </c>
      <c r="G16" s="224"/>
      <c r="H16" s="225"/>
      <c r="I16" s="306">
        <f t="shared" si="0"/>
        <v>0</v>
      </c>
      <c r="J16" s="306" t="str">
        <f t="shared" si="1"/>
        <v/>
      </c>
      <c r="K16" s="306" t="str">
        <f t="shared" si="2"/>
        <v/>
      </c>
      <c r="L16" s="226"/>
      <c r="M16" s="227"/>
      <c r="N16" s="227"/>
      <c r="O16" s="19">
        <f t="shared" si="3"/>
        <v>0</v>
      </c>
      <c r="P16" s="14">
        <f t="shared" si="4"/>
        <v>0</v>
      </c>
      <c r="Q16" s="15">
        <f t="shared" si="22"/>
        <v>0</v>
      </c>
      <c r="R16" s="15">
        <f t="shared" si="23"/>
        <v>0</v>
      </c>
      <c r="S16" s="15">
        <f t="shared" si="24"/>
        <v>0</v>
      </c>
      <c r="T16" s="15">
        <f t="shared" si="5"/>
        <v>0</v>
      </c>
      <c r="U16" s="142">
        <f t="shared" si="25"/>
        <v>0</v>
      </c>
      <c r="V16" s="15">
        <f t="shared" si="6"/>
        <v>0</v>
      </c>
      <c r="W16" s="142">
        <f t="shared" si="7"/>
        <v>0</v>
      </c>
      <c r="X16" s="142">
        <f t="shared" si="26"/>
        <v>0</v>
      </c>
      <c r="Y16" s="15">
        <f t="shared" si="27"/>
        <v>0</v>
      </c>
      <c r="Z16" s="16">
        <f t="shared" si="28"/>
        <v>0</v>
      </c>
      <c r="AA16" s="17">
        <f t="shared" si="29"/>
        <v>0</v>
      </c>
      <c r="AD16" s="159">
        <f t="shared" si="8"/>
        <v>0</v>
      </c>
      <c r="AE16" s="159">
        <f t="shared" si="9"/>
        <v>0</v>
      </c>
      <c r="AG16" s="157">
        <f t="shared" si="30"/>
        <v>0</v>
      </c>
      <c r="AI16" s="159">
        <f t="shared" si="10"/>
        <v>0</v>
      </c>
      <c r="AJ16" s="159">
        <f t="shared" si="11"/>
        <v>0</v>
      </c>
      <c r="AK16" s="231">
        <f t="shared" si="31"/>
        <v>0</v>
      </c>
      <c r="AL16" s="231">
        <f t="shared" si="32"/>
        <v>0</v>
      </c>
      <c r="AM16" s="231">
        <f t="shared" si="33"/>
        <v>0</v>
      </c>
      <c r="AN16" s="194">
        <f t="shared" si="34"/>
        <v>0</v>
      </c>
      <c r="AO16" s="405">
        <f t="shared" si="35"/>
        <v>0</v>
      </c>
      <c r="AP16" s="406">
        <f t="shared" si="36"/>
        <v>0</v>
      </c>
      <c r="AQ16" s="407"/>
      <c r="AR16" s="411">
        <f t="shared" si="37"/>
        <v>0</v>
      </c>
      <c r="AS16" s="408">
        <f t="shared" si="38"/>
        <v>0</v>
      </c>
      <c r="AT16" s="409"/>
      <c r="AU16" s="414">
        <f t="shared" si="39"/>
        <v>0</v>
      </c>
      <c r="AV16" s="406">
        <f t="shared" si="40"/>
        <v>0</v>
      </c>
      <c r="AW16" s="411"/>
      <c r="AX16" s="411">
        <f t="shared" si="41"/>
        <v>0</v>
      </c>
      <c r="AY16" s="412">
        <f t="shared" si="42"/>
        <v>0</v>
      </c>
      <c r="AZ16" s="413"/>
      <c r="BA16" s="411">
        <f t="shared" si="43"/>
        <v>0</v>
      </c>
      <c r="BB16" s="406">
        <f t="shared" si="44"/>
        <v>0</v>
      </c>
      <c r="BC16" s="303">
        <f t="shared" si="45"/>
        <v>0</v>
      </c>
      <c r="BD16" s="210">
        <f t="shared" si="54"/>
        <v>0</v>
      </c>
      <c r="BE16" s="200">
        <f t="shared" si="12"/>
        <v>0</v>
      </c>
      <c r="BF16" s="200">
        <f t="shared" si="13"/>
        <v>0</v>
      </c>
      <c r="BG16" s="200">
        <f t="shared" si="14"/>
        <v>0</v>
      </c>
      <c r="BH16" s="211">
        <f t="shared" si="15"/>
        <v>0</v>
      </c>
      <c r="BI16" s="210" t="str">
        <f t="shared" si="16"/>
        <v xml:space="preserve"> </v>
      </c>
      <c r="BJ16" s="200" t="str">
        <f t="shared" si="17"/>
        <v xml:space="preserve"> </v>
      </c>
      <c r="BK16" s="200">
        <f t="shared" si="18"/>
        <v>0</v>
      </c>
      <c r="BL16" s="200"/>
      <c r="BM16" s="213">
        <f t="shared" si="46"/>
        <v>0</v>
      </c>
      <c r="BO16" s="195" t="str">
        <f t="shared" si="19"/>
        <v/>
      </c>
      <c r="BP16" s="195" t="str">
        <f t="shared" si="20"/>
        <v/>
      </c>
      <c r="BQ16" s="195">
        <f t="shared" si="21"/>
        <v>1</v>
      </c>
      <c r="BR16" s="215">
        <f t="shared" si="47"/>
        <v>1</v>
      </c>
      <c r="BS16" s="195" t="str">
        <f t="shared" si="48"/>
        <v>OK</v>
      </c>
      <c r="BU16" s="301">
        <f t="shared" si="49"/>
        <v>0</v>
      </c>
      <c r="BV16" s="301" t="str">
        <f t="shared" si="49"/>
        <v xml:space="preserve"> </v>
      </c>
      <c r="BW16" s="301" t="str">
        <f t="shared" si="49"/>
        <v xml:space="preserve"> </v>
      </c>
      <c r="BX16" s="242">
        <f t="shared" si="50"/>
        <v>0</v>
      </c>
      <c r="BY16" s="301">
        <f t="shared" si="51"/>
        <v>0</v>
      </c>
      <c r="BZ16" s="301" t="b">
        <f t="shared" si="52"/>
        <v>0</v>
      </c>
      <c r="CA16" s="301" t="b">
        <f t="shared" si="53"/>
        <v>0</v>
      </c>
    </row>
    <row r="17" spans="1:79">
      <c r="A17" s="35" t="s">
        <v>113</v>
      </c>
      <c r="B17" s="216"/>
      <c r="C17" s="229"/>
      <c r="D17" s="229"/>
      <c r="E17" s="228"/>
      <c r="F17" s="228"/>
      <c r="G17" s="219"/>
      <c r="H17" s="220"/>
      <c r="I17" s="305" t="str">
        <f t="shared" si="0"/>
        <v/>
      </c>
      <c r="J17" s="305" t="str">
        <f t="shared" si="1"/>
        <v/>
      </c>
      <c r="K17" s="305" t="str">
        <f t="shared" si="2"/>
        <v/>
      </c>
      <c r="L17" s="221"/>
      <c r="M17" s="222"/>
      <c r="N17" s="222"/>
      <c r="O17" s="19">
        <f t="shared" si="3"/>
        <v>0</v>
      </c>
      <c r="P17" s="14">
        <f t="shared" si="4"/>
        <v>0</v>
      </c>
      <c r="Q17" s="15">
        <f t="shared" si="22"/>
        <v>0</v>
      </c>
      <c r="R17" s="15">
        <f t="shared" si="23"/>
        <v>0</v>
      </c>
      <c r="S17" s="15">
        <f t="shared" si="24"/>
        <v>0</v>
      </c>
      <c r="T17" s="15">
        <f t="shared" si="5"/>
        <v>0</v>
      </c>
      <c r="U17" s="142">
        <f t="shared" si="25"/>
        <v>0</v>
      </c>
      <c r="V17" s="15">
        <f t="shared" si="6"/>
        <v>0</v>
      </c>
      <c r="W17" s="142">
        <f t="shared" si="7"/>
        <v>0</v>
      </c>
      <c r="X17" s="142">
        <f t="shared" si="26"/>
        <v>0</v>
      </c>
      <c r="Y17" s="15">
        <f t="shared" si="27"/>
        <v>0</v>
      </c>
      <c r="Z17" s="16">
        <f t="shared" si="28"/>
        <v>0</v>
      </c>
      <c r="AA17" s="17">
        <f t="shared" si="29"/>
        <v>0</v>
      </c>
      <c r="AD17" s="159">
        <f t="shared" si="8"/>
        <v>0</v>
      </c>
      <c r="AE17" s="159">
        <f t="shared" si="9"/>
        <v>0</v>
      </c>
      <c r="AG17" s="157">
        <f t="shared" si="30"/>
        <v>0</v>
      </c>
      <c r="AI17" s="159">
        <f t="shared" si="10"/>
        <v>0</v>
      </c>
      <c r="AJ17" s="159">
        <f t="shared" si="11"/>
        <v>0</v>
      </c>
      <c r="AK17" s="231">
        <f t="shared" si="31"/>
        <v>0</v>
      </c>
      <c r="AL17" s="231">
        <f t="shared" si="32"/>
        <v>0</v>
      </c>
      <c r="AM17" s="231">
        <f t="shared" si="33"/>
        <v>0</v>
      </c>
      <c r="AN17" s="194">
        <f t="shared" si="34"/>
        <v>0</v>
      </c>
      <c r="AO17" s="405">
        <f t="shared" si="35"/>
        <v>0</v>
      </c>
      <c r="AP17" s="406">
        <f t="shared" si="36"/>
        <v>0</v>
      </c>
      <c r="AQ17" s="407"/>
      <c r="AR17" s="411">
        <f t="shared" si="37"/>
        <v>0</v>
      </c>
      <c r="AS17" s="408">
        <f t="shared" si="38"/>
        <v>0</v>
      </c>
      <c r="AT17" s="409"/>
      <c r="AU17" s="414">
        <f t="shared" si="39"/>
        <v>0</v>
      </c>
      <c r="AV17" s="406">
        <f t="shared" si="40"/>
        <v>0</v>
      </c>
      <c r="AW17" s="411"/>
      <c r="AX17" s="411">
        <f t="shared" si="41"/>
        <v>0</v>
      </c>
      <c r="AY17" s="412">
        <f t="shared" si="42"/>
        <v>0</v>
      </c>
      <c r="AZ17" s="413"/>
      <c r="BA17" s="411">
        <f t="shared" si="43"/>
        <v>0</v>
      </c>
      <c r="BB17" s="406">
        <f t="shared" si="44"/>
        <v>0</v>
      </c>
      <c r="BC17" s="303" t="str">
        <f t="shared" si="45"/>
        <v xml:space="preserve"> </v>
      </c>
      <c r="BD17" s="210">
        <f t="shared" si="54"/>
        <v>0</v>
      </c>
      <c r="BE17" s="200">
        <f t="shared" si="12"/>
        <v>0</v>
      </c>
      <c r="BF17" s="200">
        <f t="shared" si="13"/>
        <v>0</v>
      </c>
      <c r="BG17" s="200">
        <f t="shared" si="14"/>
        <v>0</v>
      </c>
      <c r="BH17" s="211">
        <f t="shared" si="15"/>
        <v>0</v>
      </c>
      <c r="BI17" s="210" t="str">
        <f t="shared" si="16"/>
        <v xml:space="preserve"> </v>
      </c>
      <c r="BJ17" s="200" t="str">
        <f t="shared" si="17"/>
        <v xml:space="preserve"> </v>
      </c>
      <c r="BK17" s="200" t="str">
        <f t="shared" si="18"/>
        <v xml:space="preserve"> </v>
      </c>
      <c r="BL17" s="200"/>
      <c r="BM17" s="213">
        <f t="shared" si="46"/>
        <v>0</v>
      </c>
      <c r="BO17" s="195" t="str">
        <f t="shared" si="19"/>
        <v/>
      </c>
      <c r="BP17" s="195" t="str">
        <f t="shared" si="20"/>
        <v/>
      </c>
      <c r="BQ17" s="195" t="str">
        <f t="shared" si="21"/>
        <v/>
      </c>
      <c r="BR17" s="215">
        <f t="shared" si="47"/>
        <v>0</v>
      </c>
      <c r="BS17" s="195" t="str">
        <f t="shared" si="48"/>
        <v/>
      </c>
      <c r="BU17" s="301" t="str">
        <f t="shared" si="49"/>
        <v xml:space="preserve"> </v>
      </c>
      <c r="BV17" s="301" t="str">
        <f t="shared" si="49"/>
        <v xml:space="preserve"> </v>
      </c>
      <c r="BW17" s="301" t="str">
        <f t="shared" si="49"/>
        <v xml:space="preserve"> </v>
      </c>
      <c r="BX17" s="242">
        <f t="shared" si="50"/>
        <v>0</v>
      </c>
      <c r="BY17" s="301" t="b">
        <f t="shared" si="51"/>
        <v>0</v>
      </c>
      <c r="BZ17" s="301" t="b">
        <f t="shared" si="52"/>
        <v>0</v>
      </c>
      <c r="CA17" s="301" t="b">
        <f t="shared" si="53"/>
        <v>0</v>
      </c>
    </row>
    <row r="18" spans="1:79">
      <c r="A18" s="36" t="s">
        <v>114</v>
      </c>
      <c r="B18" s="217"/>
      <c r="C18" s="230"/>
      <c r="D18" s="230"/>
      <c r="E18" s="223"/>
      <c r="F18" s="223"/>
      <c r="G18" s="224"/>
      <c r="H18" s="225"/>
      <c r="I18" s="306" t="str">
        <f t="shared" si="0"/>
        <v/>
      </c>
      <c r="J18" s="306" t="str">
        <f t="shared" si="1"/>
        <v/>
      </c>
      <c r="K18" s="306" t="str">
        <f t="shared" si="2"/>
        <v/>
      </c>
      <c r="L18" s="226"/>
      <c r="M18" s="227"/>
      <c r="N18" s="227"/>
      <c r="O18" s="19">
        <f t="shared" si="3"/>
        <v>0</v>
      </c>
      <c r="P18" s="14">
        <f t="shared" si="4"/>
        <v>0</v>
      </c>
      <c r="Q18" s="15">
        <f t="shared" si="22"/>
        <v>0</v>
      </c>
      <c r="R18" s="15">
        <f t="shared" si="23"/>
        <v>0</v>
      </c>
      <c r="S18" s="15">
        <f t="shared" si="24"/>
        <v>0</v>
      </c>
      <c r="T18" s="15">
        <f t="shared" si="5"/>
        <v>0</v>
      </c>
      <c r="U18" s="142">
        <f t="shared" si="25"/>
        <v>0</v>
      </c>
      <c r="V18" s="15">
        <f t="shared" si="6"/>
        <v>0</v>
      </c>
      <c r="W18" s="142">
        <f t="shared" si="7"/>
        <v>0</v>
      </c>
      <c r="X18" s="142">
        <f t="shared" si="26"/>
        <v>0</v>
      </c>
      <c r="Y18" s="15">
        <f t="shared" si="27"/>
        <v>0</v>
      </c>
      <c r="Z18" s="16">
        <f t="shared" si="28"/>
        <v>0</v>
      </c>
      <c r="AA18" s="17">
        <f t="shared" si="29"/>
        <v>0</v>
      </c>
      <c r="AD18" s="159">
        <f t="shared" si="8"/>
        <v>0</v>
      </c>
      <c r="AE18" s="159">
        <f t="shared" si="9"/>
        <v>0</v>
      </c>
      <c r="AG18" s="157">
        <f t="shared" si="30"/>
        <v>0</v>
      </c>
      <c r="AI18" s="159">
        <f t="shared" si="10"/>
        <v>0</v>
      </c>
      <c r="AJ18" s="159">
        <f t="shared" si="11"/>
        <v>0</v>
      </c>
      <c r="AK18" s="231">
        <f t="shared" si="31"/>
        <v>0</v>
      </c>
      <c r="AL18" s="231">
        <f t="shared" si="32"/>
        <v>0</v>
      </c>
      <c r="AM18" s="231">
        <f t="shared" si="33"/>
        <v>0</v>
      </c>
      <c r="AN18" s="194">
        <f t="shared" si="34"/>
        <v>0</v>
      </c>
      <c r="AO18" s="405">
        <f t="shared" si="35"/>
        <v>0</v>
      </c>
      <c r="AP18" s="406">
        <f t="shared" si="36"/>
        <v>0</v>
      </c>
      <c r="AQ18" s="407"/>
      <c r="AR18" s="411">
        <f t="shared" si="37"/>
        <v>0</v>
      </c>
      <c r="AS18" s="408">
        <f t="shared" si="38"/>
        <v>0</v>
      </c>
      <c r="AT18" s="409"/>
      <c r="AU18" s="414">
        <f t="shared" si="39"/>
        <v>0</v>
      </c>
      <c r="AV18" s="406">
        <f t="shared" si="40"/>
        <v>0</v>
      </c>
      <c r="AW18" s="411"/>
      <c r="AX18" s="411">
        <f t="shared" si="41"/>
        <v>0</v>
      </c>
      <c r="AY18" s="412">
        <f t="shared" si="42"/>
        <v>0</v>
      </c>
      <c r="AZ18" s="413"/>
      <c r="BA18" s="411">
        <f t="shared" si="43"/>
        <v>0</v>
      </c>
      <c r="BB18" s="406">
        <f t="shared" si="44"/>
        <v>0</v>
      </c>
      <c r="BC18" s="303" t="str">
        <f t="shared" si="45"/>
        <v xml:space="preserve"> </v>
      </c>
      <c r="BD18" s="210">
        <f t="shared" si="54"/>
        <v>0</v>
      </c>
      <c r="BE18" s="200">
        <f t="shared" si="12"/>
        <v>0</v>
      </c>
      <c r="BF18" s="200">
        <f t="shared" si="13"/>
        <v>0</v>
      </c>
      <c r="BG18" s="200">
        <f t="shared" si="14"/>
        <v>0</v>
      </c>
      <c r="BH18" s="211">
        <f t="shared" si="15"/>
        <v>0</v>
      </c>
      <c r="BI18" s="210" t="str">
        <f t="shared" si="16"/>
        <v xml:space="preserve"> </v>
      </c>
      <c r="BJ18" s="200" t="str">
        <f t="shared" si="17"/>
        <v xml:space="preserve"> </v>
      </c>
      <c r="BK18" s="200" t="str">
        <f t="shared" si="18"/>
        <v xml:space="preserve"> </v>
      </c>
      <c r="BL18" s="200"/>
      <c r="BM18" s="213">
        <f t="shared" si="46"/>
        <v>0</v>
      </c>
      <c r="BO18" s="195" t="str">
        <f t="shared" si="19"/>
        <v/>
      </c>
      <c r="BP18" s="195" t="str">
        <f t="shared" si="20"/>
        <v/>
      </c>
      <c r="BQ18" s="195" t="str">
        <f t="shared" si="21"/>
        <v/>
      </c>
      <c r="BR18" s="215">
        <f t="shared" si="47"/>
        <v>0</v>
      </c>
      <c r="BS18" s="195" t="str">
        <f t="shared" si="48"/>
        <v/>
      </c>
      <c r="BU18" s="301" t="str">
        <f t="shared" si="49"/>
        <v xml:space="preserve"> </v>
      </c>
      <c r="BV18" s="301" t="str">
        <f t="shared" si="49"/>
        <v xml:space="preserve"> </v>
      </c>
      <c r="BW18" s="301" t="str">
        <f t="shared" si="49"/>
        <v xml:space="preserve"> </v>
      </c>
      <c r="BX18" s="242">
        <f t="shared" si="50"/>
        <v>0</v>
      </c>
      <c r="BY18" s="301" t="b">
        <f t="shared" si="51"/>
        <v>0</v>
      </c>
      <c r="BZ18" s="301" t="b">
        <f t="shared" si="52"/>
        <v>0</v>
      </c>
      <c r="CA18" s="301" t="b">
        <f t="shared" si="53"/>
        <v>0</v>
      </c>
    </row>
    <row r="19" spans="1:79">
      <c r="A19" s="35" t="s">
        <v>115</v>
      </c>
      <c r="B19" s="216"/>
      <c r="C19" s="229"/>
      <c r="D19" s="229"/>
      <c r="E19" s="228"/>
      <c r="F19" s="228"/>
      <c r="G19" s="219"/>
      <c r="H19" s="220"/>
      <c r="I19" s="305" t="str">
        <f t="shared" si="0"/>
        <v/>
      </c>
      <c r="J19" s="305" t="str">
        <f t="shared" si="1"/>
        <v/>
      </c>
      <c r="K19" s="305" t="str">
        <f t="shared" si="2"/>
        <v/>
      </c>
      <c r="L19" s="221"/>
      <c r="M19" s="222"/>
      <c r="N19" s="222"/>
      <c r="O19" s="19">
        <f t="shared" si="3"/>
        <v>0</v>
      </c>
      <c r="P19" s="14">
        <f t="shared" si="4"/>
        <v>0</v>
      </c>
      <c r="Q19" s="15">
        <f t="shared" si="22"/>
        <v>0</v>
      </c>
      <c r="R19" s="15">
        <f t="shared" si="23"/>
        <v>0</v>
      </c>
      <c r="S19" s="15">
        <f t="shared" si="24"/>
        <v>0</v>
      </c>
      <c r="T19" s="15">
        <f t="shared" si="5"/>
        <v>0</v>
      </c>
      <c r="U19" s="142">
        <f t="shared" si="25"/>
        <v>0</v>
      </c>
      <c r="V19" s="15">
        <f t="shared" si="6"/>
        <v>0</v>
      </c>
      <c r="W19" s="142">
        <f t="shared" si="7"/>
        <v>0</v>
      </c>
      <c r="X19" s="142">
        <f t="shared" si="26"/>
        <v>0</v>
      </c>
      <c r="Y19" s="15">
        <f t="shared" si="27"/>
        <v>0</v>
      </c>
      <c r="Z19" s="16">
        <f t="shared" si="28"/>
        <v>0</v>
      </c>
      <c r="AA19" s="17">
        <f t="shared" si="29"/>
        <v>0</v>
      </c>
      <c r="AD19" s="159">
        <f t="shared" si="8"/>
        <v>0</v>
      </c>
      <c r="AE19" s="159">
        <f t="shared" si="9"/>
        <v>0</v>
      </c>
      <c r="AG19" s="157">
        <f t="shared" si="30"/>
        <v>0</v>
      </c>
      <c r="AI19" s="159">
        <f t="shared" si="10"/>
        <v>0</v>
      </c>
      <c r="AJ19" s="159">
        <f t="shared" si="11"/>
        <v>0</v>
      </c>
      <c r="AK19" s="231">
        <f t="shared" si="31"/>
        <v>0</v>
      </c>
      <c r="AL19" s="231">
        <f t="shared" si="32"/>
        <v>0</v>
      </c>
      <c r="AM19" s="231">
        <f t="shared" si="33"/>
        <v>0</v>
      </c>
      <c r="AN19" s="194">
        <f t="shared" si="34"/>
        <v>0</v>
      </c>
      <c r="AO19" s="405">
        <f t="shared" si="35"/>
        <v>0</v>
      </c>
      <c r="AP19" s="406">
        <f t="shared" si="36"/>
        <v>0</v>
      </c>
      <c r="AQ19" s="407"/>
      <c r="AR19" s="411">
        <f t="shared" si="37"/>
        <v>0</v>
      </c>
      <c r="AS19" s="408">
        <f t="shared" si="38"/>
        <v>0</v>
      </c>
      <c r="AT19" s="409"/>
      <c r="AU19" s="414">
        <f t="shared" si="39"/>
        <v>0</v>
      </c>
      <c r="AV19" s="406">
        <f t="shared" si="40"/>
        <v>0</v>
      </c>
      <c r="AW19" s="411"/>
      <c r="AX19" s="411">
        <f t="shared" si="41"/>
        <v>0</v>
      </c>
      <c r="AY19" s="412">
        <f t="shared" si="42"/>
        <v>0</v>
      </c>
      <c r="AZ19" s="413"/>
      <c r="BA19" s="411">
        <f t="shared" si="43"/>
        <v>0</v>
      </c>
      <c r="BB19" s="406">
        <f t="shared" si="44"/>
        <v>0</v>
      </c>
      <c r="BC19" s="303" t="str">
        <f t="shared" si="45"/>
        <v xml:space="preserve"> </v>
      </c>
      <c r="BD19" s="210">
        <f t="shared" si="54"/>
        <v>0</v>
      </c>
      <c r="BE19" s="200">
        <f t="shared" si="12"/>
        <v>0</v>
      </c>
      <c r="BF19" s="200">
        <f t="shared" si="13"/>
        <v>0</v>
      </c>
      <c r="BG19" s="200">
        <f t="shared" si="14"/>
        <v>0</v>
      </c>
      <c r="BH19" s="211">
        <f t="shared" si="15"/>
        <v>0</v>
      </c>
      <c r="BI19" s="210" t="str">
        <f t="shared" si="16"/>
        <v xml:space="preserve"> </v>
      </c>
      <c r="BJ19" s="200" t="str">
        <f t="shared" si="17"/>
        <v xml:space="preserve"> </v>
      </c>
      <c r="BK19" s="200" t="str">
        <f t="shared" si="18"/>
        <v xml:space="preserve"> </v>
      </c>
      <c r="BL19" s="200"/>
      <c r="BM19" s="213">
        <f t="shared" si="46"/>
        <v>0</v>
      </c>
      <c r="BO19" s="195" t="str">
        <f t="shared" si="19"/>
        <v/>
      </c>
      <c r="BP19" s="195" t="str">
        <f t="shared" si="20"/>
        <v/>
      </c>
      <c r="BQ19" s="195" t="str">
        <f t="shared" si="21"/>
        <v/>
      </c>
      <c r="BR19" s="215">
        <f t="shared" si="47"/>
        <v>0</v>
      </c>
      <c r="BS19" s="195" t="str">
        <f t="shared" si="48"/>
        <v/>
      </c>
      <c r="BU19" s="301" t="str">
        <f t="shared" si="49"/>
        <v xml:space="preserve"> </v>
      </c>
      <c r="BV19" s="301" t="str">
        <f t="shared" si="49"/>
        <v xml:space="preserve"> </v>
      </c>
      <c r="BW19" s="301" t="str">
        <f t="shared" si="49"/>
        <v xml:space="preserve"> </v>
      </c>
      <c r="BX19" s="242">
        <f t="shared" si="50"/>
        <v>0</v>
      </c>
      <c r="BY19" s="301" t="b">
        <f t="shared" si="51"/>
        <v>0</v>
      </c>
      <c r="BZ19" s="301" t="b">
        <f t="shared" si="52"/>
        <v>0</v>
      </c>
      <c r="CA19" s="301" t="b">
        <f t="shared" si="53"/>
        <v>0</v>
      </c>
    </row>
    <row r="20" spans="1:79">
      <c r="A20" s="18">
        <v>12</v>
      </c>
      <c r="B20" s="217"/>
      <c r="C20" s="230"/>
      <c r="D20" s="230"/>
      <c r="E20" s="223"/>
      <c r="F20" s="223"/>
      <c r="G20" s="224"/>
      <c r="H20" s="225"/>
      <c r="I20" s="306" t="str">
        <f t="shared" si="0"/>
        <v/>
      </c>
      <c r="J20" s="306" t="str">
        <f t="shared" si="1"/>
        <v/>
      </c>
      <c r="K20" s="306" t="str">
        <f t="shared" si="2"/>
        <v/>
      </c>
      <c r="L20" s="226"/>
      <c r="M20" s="227"/>
      <c r="N20" s="227"/>
      <c r="O20" s="19">
        <f t="shared" si="3"/>
        <v>0</v>
      </c>
      <c r="P20" s="14">
        <f t="shared" si="4"/>
        <v>0</v>
      </c>
      <c r="Q20" s="15">
        <f t="shared" si="22"/>
        <v>0</v>
      </c>
      <c r="R20" s="15">
        <f t="shared" si="23"/>
        <v>0</v>
      </c>
      <c r="S20" s="15">
        <f t="shared" si="24"/>
        <v>0</v>
      </c>
      <c r="T20" s="15">
        <f t="shared" si="5"/>
        <v>0</v>
      </c>
      <c r="U20" s="142">
        <f t="shared" si="25"/>
        <v>0</v>
      </c>
      <c r="V20" s="15">
        <f t="shared" si="6"/>
        <v>0</v>
      </c>
      <c r="W20" s="142">
        <f t="shared" si="7"/>
        <v>0</v>
      </c>
      <c r="X20" s="142">
        <f t="shared" si="26"/>
        <v>0</v>
      </c>
      <c r="Y20" s="15">
        <f t="shared" si="27"/>
        <v>0</v>
      </c>
      <c r="Z20" s="16">
        <f t="shared" si="28"/>
        <v>0</v>
      </c>
      <c r="AA20" s="17">
        <f t="shared" si="29"/>
        <v>0</v>
      </c>
      <c r="AD20" s="159">
        <f t="shared" si="8"/>
        <v>0</v>
      </c>
      <c r="AE20" s="159">
        <f t="shared" si="9"/>
        <v>0</v>
      </c>
      <c r="AG20" s="157">
        <f t="shared" si="30"/>
        <v>0</v>
      </c>
      <c r="AI20" s="159">
        <f t="shared" si="10"/>
        <v>0</v>
      </c>
      <c r="AJ20" s="159">
        <f t="shared" si="11"/>
        <v>0</v>
      </c>
      <c r="AK20" s="231">
        <f t="shared" si="31"/>
        <v>0</v>
      </c>
      <c r="AL20" s="231">
        <f t="shared" si="32"/>
        <v>0</v>
      </c>
      <c r="AM20" s="231">
        <f t="shared" si="33"/>
        <v>0</v>
      </c>
      <c r="AN20" s="194">
        <f t="shared" si="34"/>
        <v>0</v>
      </c>
      <c r="AO20" s="405">
        <f t="shared" si="35"/>
        <v>0</v>
      </c>
      <c r="AP20" s="406">
        <f t="shared" si="36"/>
        <v>0</v>
      </c>
      <c r="AQ20" s="407"/>
      <c r="AR20" s="411">
        <f t="shared" si="37"/>
        <v>0</v>
      </c>
      <c r="AS20" s="408">
        <f t="shared" si="38"/>
        <v>0</v>
      </c>
      <c r="AT20" s="409"/>
      <c r="AU20" s="414">
        <f t="shared" si="39"/>
        <v>0</v>
      </c>
      <c r="AV20" s="406">
        <f t="shared" si="40"/>
        <v>0</v>
      </c>
      <c r="AW20" s="411"/>
      <c r="AX20" s="411">
        <f t="shared" si="41"/>
        <v>0</v>
      </c>
      <c r="AY20" s="412">
        <f t="shared" si="42"/>
        <v>0</v>
      </c>
      <c r="AZ20" s="413"/>
      <c r="BA20" s="411">
        <f t="shared" si="43"/>
        <v>0</v>
      </c>
      <c r="BB20" s="406">
        <f t="shared" si="44"/>
        <v>0</v>
      </c>
      <c r="BC20" s="303" t="str">
        <f t="shared" si="45"/>
        <v xml:space="preserve"> </v>
      </c>
      <c r="BD20" s="210">
        <f t="shared" si="54"/>
        <v>0</v>
      </c>
      <c r="BE20" s="200">
        <f t="shared" si="12"/>
        <v>0</v>
      </c>
      <c r="BF20" s="200">
        <f t="shared" si="13"/>
        <v>0</v>
      </c>
      <c r="BG20" s="200">
        <f t="shared" si="14"/>
        <v>0</v>
      </c>
      <c r="BH20" s="211">
        <f t="shared" si="15"/>
        <v>0</v>
      </c>
      <c r="BI20" s="210" t="str">
        <f t="shared" si="16"/>
        <v xml:space="preserve"> </v>
      </c>
      <c r="BJ20" s="200" t="str">
        <f t="shared" si="17"/>
        <v xml:space="preserve"> </v>
      </c>
      <c r="BK20" s="200" t="str">
        <f t="shared" si="18"/>
        <v xml:space="preserve"> </v>
      </c>
      <c r="BL20" s="200"/>
      <c r="BM20" s="213">
        <f t="shared" si="46"/>
        <v>0</v>
      </c>
      <c r="BO20" s="195" t="str">
        <f t="shared" si="19"/>
        <v/>
      </c>
      <c r="BP20" s="195" t="str">
        <f t="shared" si="20"/>
        <v/>
      </c>
      <c r="BQ20" s="195" t="str">
        <f t="shared" si="21"/>
        <v/>
      </c>
      <c r="BR20" s="215">
        <f t="shared" si="47"/>
        <v>0</v>
      </c>
      <c r="BS20" s="195" t="str">
        <f t="shared" si="48"/>
        <v/>
      </c>
      <c r="BU20" s="301" t="str">
        <f t="shared" si="49"/>
        <v xml:space="preserve"> </v>
      </c>
      <c r="BV20" s="301" t="str">
        <f t="shared" si="49"/>
        <v xml:space="preserve"> </v>
      </c>
      <c r="BW20" s="301" t="str">
        <f t="shared" si="49"/>
        <v xml:space="preserve"> </v>
      </c>
      <c r="BX20" s="242">
        <f t="shared" si="50"/>
        <v>0</v>
      </c>
      <c r="BY20" s="301" t="b">
        <f t="shared" si="51"/>
        <v>0</v>
      </c>
      <c r="BZ20" s="301" t="b">
        <f t="shared" si="52"/>
        <v>0</v>
      </c>
      <c r="CA20" s="301" t="b">
        <f t="shared" si="53"/>
        <v>0</v>
      </c>
    </row>
    <row r="21" spans="1:79">
      <c r="A21" s="13">
        <v>13</v>
      </c>
      <c r="B21" s="216"/>
      <c r="C21" s="229"/>
      <c r="D21" s="229"/>
      <c r="E21" s="228"/>
      <c r="F21" s="228"/>
      <c r="G21" s="219"/>
      <c r="H21" s="220"/>
      <c r="I21" s="305" t="str">
        <f t="shared" si="0"/>
        <v/>
      </c>
      <c r="J21" s="305" t="str">
        <f t="shared" si="1"/>
        <v/>
      </c>
      <c r="K21" s="305" t="str">
        <f t="shared" si="2"/>
        <v/>
      </c>
      <c r="L21" s="221"/>
      <c r="M21" s="222"/>
      <c r="N21" s="222"/>
      <c r="O21" s="19">
        <f t="shared" si="3"/>
        <v>0</v>
      </c>
      <c r="P21" s="14">
        <f t="shared" si="4"/>
        <v>0</v>
      </c>
      <c r="Q21" s="15">
        <f t="shared" si="22"/>
        <v>0</v>
      </c>
      <c r="R21" s="15">
        <f t="shared" si="23"/>
        <v>0</v>
      </c>
      <c r="S21" s="15">
        <f t="shared" si="24"/>
        <v>0</v>
      </c>
      <c r="T21" s="15">
        <f t="shared" si="5"/>
        <v>0</v>
      </c>
      <c r="U21" s="142">
        <f t="shared" si="25"/>
        <v>0</v>
      </c>
      <c r="V21" s="15">
        <f t="shared" si="6"/>
        <v>0</v>
      </c>
      <c r="W21" s="142">
        <f t="shared" si="7"/>
        <v>0</v>
      </c>
      <c r="X21" s="142">
        <f t="shared" si="26"/>
        <v>0</v>
      </c>
      <c r="Y21" s="15">
        <f t="shared" si="27"/>
        <v>0</v>
      </c>
      <c r="Z21" s="16">
        <f t="shared" si="28"/>
        <v>0</v>
      </c>
      <c r="AA21" s="17">
        <f t="shared" si="29"/>
        <v>0</v>
      </c>
      <c r="AD21" s="159">
        <f t="shared" si="8"/>
        <v>0</v>
      </c>
      <c r="AE21" s="159">
        <f t="shared" si="9"/>
        <v>0</v>
      </c>
      <c r="AG21" s="157">
        <f t="shared" si="30"/>
        <v>0</v>
      </c>
      <c r="AI21" s="159">
        <f t="shared" si="10"/>
        <v>0</v>
      </c>
      <c r="AJ21" s="159">
        <f t="shared" si="11"/>
        <v>0</v>
      </c>
      <c r="AK21" s="231">
        <f t="shared" si="31"/>
        <v>0</v>
      </c>
      <c r="AL21" s="231">
        <f t="shared" si="32"/>
        <v>0</v>
      </c>
      <c r="AM21" s="231">
        <f t="shared" si="33"/>
        <v>0</v>
      </c>
      <c r="AN21" s="194">
        <f t="shared" si="34"/>
        <v>0</v>
      </c>
      <c r="AO21" s="405">
        <f t="shared" si="35"/>
        <v>0</v>
      </c>
      <c r="AP21" s="406">
        <f t="shared" si="36"/>
        <v>0</v>
      </c>
      <c r="AQ21" s="407"/>
      <c r="AR21" s="411">
        <f t="shared" si="37"/>
        <v>0</v>
      </c>
      <c r="AS21" s="408">
        <f t="shared" si="38"/>
        <v>0</v>
      </c>
      <c r="AT21" s="409"/>
      <c r="AU21" s="414">
        <f t="shared" si="39"/>
        <v>0</v>
      </c>
      <c r="AV21" s="406">
        <f t="shared" si="40"/>
        <v>0</v>
      </c>
      <c r="AW21" s="411"/>
      <c r="AX21" s="411">
        <f t="shared" si="41"/>
        <v>0</v>
      </c>
      <c r="AY21" s="412">
        <f t="shared" si="42"/>
        <v>0</v>
      </c>
      <c r="AZ21" s="413"/>
      <c r="BA21" s="411">
        <f t="shared" si="43"/>
        <v>0</v>
      </c>
      <c r="BB21" s="406">
        <f t="shared" si="44"/>
        <v>0</v>
      </c>
      <c r="BC21" s="303" t="str">
        <f t="shared" si="45"/>
        <v xml:space="preserve"> </v>
      </c>
      <c r="BD21" s="210">
        <f t="shared" si="54"/>
        <v>0</v>
      </c>
      <c r="BE21" s="200">
        <f t="shared" si="12"/>
        <v>0</v>
      </c>
      <c r="BF21" s="200">
        <f t="shared" si="13"/>
        <v>0</v>
      </c>
      <c r="BG21" s="200">
        <f t="shared" si="14"/>
        <v>0</v>
      </c>
      <c r="BH21" s="211">
        <f t="shared" si="15"/>
        <v>0</v>
      </c>
      <c r="BI21" s="210" t="str">
        <f t="shared" si="16"/>
        <v xml:space="preserve"> </v>
      </c>
      <c r="BJ21" s="200" t="str">
        <f t="shared" si="17"/>
        <v xml:space="preserve"> </v>
      </c>
      <c r="BK21" s="200" t="str">
        <f t="shared" si="18"/>
        <v xml:space="preserve"> </v>
      </c>
      <c r="BL21" s="200"/>
      <c r="BM21" s="213">
        <f t="shared" si="46"/>
        <v>0</v>
      </c>
      <c r="BO21" s="195" t="str">
        <f t="shared" si="19"/>
        <v/>
      </c>
      <c r="BP21" s="195" t="str">
        <f t="shared" si="20"/>
        <v/>
      </c>
      <c r="BQ21" s="195" t="str">
        <f t="shared" si="21"/>
        <v/>
      </c>
      <c r="BR21" s="215">
        <f t="shared" si="47"/>
        <v>0</v>
      </c>
      <c r="BS21" s="195" t="str">
        <f t="shared" si="48"/>
        <v/>
      </c>
      <c r="BU21" s="301" t="str">
        <f t="shared" si="49"/>
        <v xml:space="preserve"> </v>
      </c>
      <c r="BV21" s="301" t="str">
        <f t="shared" si="49"/>
        <v xml:space="preserve"> </v>
      </c>
      <c r="BW21" s="301" t="str">
        <f t="shared" si="49"/>
        <v xml:space="preserve"> </v>
      </c>
      <c r="BX21" s="242">
        <f t="shared" si="50"/>
        <v>0</v>
      </c>
      <c r="BY21" s="301" t="b">
        <f t="shared" si="51"/>
        <v>0</v>
      </c>
      <c r="BZ21" s="301" t="b">
        <f t="shared" si="52"/>
        <v>0</v>
      </c>
      <c r="CA21" s="301" t="b">
        <f t="shared" si="53"/>
        <v>0</v>
      </c>
    </row>
    <row r="22" spans="1:79">
      <c r="A22" s="18">
        <v>14</v>
      </c>
      <c r="B22" s="217"/>
      <c r="C22" s="230"/>
      <c r="D22" s="230"/>
      <c r="E22" s="223"/>
      <c r="F22" s="223"/>
      <c r="G22" s="224"/>
      <c r="H22" s="225"/>
      <c r="I22" s="306" t="str">
        <f t="shared" si="0"/>
        <v/>
      </c>
      <c r="J22" s="306" t="str">
        <f t="shared" si="1"/>
        <v/>
      </c>
      <c r="K22" s="306" t="str">
        <f t="shared" si="2"/>
        <v/>
      </c>
      <c r="L22" s="226"/>
      <c r="M22" s="227"/>
      <c r="N22" s="227"/>
      <c r="O22" s="19">
        <f t="shared" si="3"/>
        <v>0</v>
      </c>
      <c r="P22" s="14">
        <f t="shared" si="4"/>
        <v>0</v>
      </c>
      <c r="Q22" s="15">
        <f t="shared" si="22"/>
        <v>0</v>
      </c>
      <c r="R22" s="15">
        <f t="shared" si="23"/>
        <v>0</v>
      </c>
      <c r="S22" s="15">
        <f t="shared" si="24"/>
        <v>0</v>
      </c>
      <c r="T22" s="15">
        <f t="shared" si="5"/>
        <v>0</v>
      </c>
      <c r="U22" s="142">
        <f t="shared" si="25"/>
        <v>0</v>
      </c>
      <c r="V22" s="15">
        <f t="shared" si="6"/>
        <v>0</v>
      </c>
      <c r="W22" s="142">
        <f t="shared" si="7"/>
        <v>0</v>
      </c>
      <c r="X22" s="142">
        <f t="shared" si="26"/>
        <v>0</v>
      </c>
      <c r="Y22" s="15">
        <f t="shared" si="27"/>
        <v>0</v>
      </c>
      <c r="Z22" s="16">
        <f t="shared" si="28"/>
        <v>0</v>
      </c>
      <c r="AA22" s="17">
        <f t="shared" si="29"/>
        <v>0</v>
      </c>
      <c r="AD22" s="159">
        <f t="shared" si="8"/>
        <v>0</v>
      </c>
      <c r="AE22" s="159">
        <f t="shared" si="9"/>
        <v>0</v>
      </c>
      <c r="AG22" s="157">
        <f t="shared" si="30"/>
        <v>0</v>
      </c>
      <c r="AI22" s="159">
        <f t="shared" si="10"/>
        <v>0</v>
      </c>
      <c r="AJ22" s="159">
        <f t="shared" si="11"/>
        <v>0</v>
      </c>
      <c r="AK22" s="231">
        <f t="shared" si="31"/>
        <v>0</v>
      </c>
      <c r="AL22" s="231">
        <f t="shared" si="32"/>
        <v>0</v>
      </c>
      <c r="AM22" s="231">
        <f t="shared" si="33"/>
        <v>0</v>
      </c>
      <c r="AN22" s="194">
        <f t="shared" si="34"/>
        <v>0</v>
      </c>
      <c r="AO22" s="405">
        <f t="shared" si="35"/>
        <v>0</v>
      </c>
      <c r="AP22" s="406">
        <f t="shared" si="36"/>
        <v>0</v>
      </c>
      <c r="AQ22" s="407"/>
      <c r="AR22" s="411">
        <f t="shared" si="37"/>
        <v>0</v>
      </c>
      <c r="AS22" s="408">
        <f t="shared" si="38"/>
        <v>0</v>
      </c>
      <c r="AT22" s="409"/>
      <c r="AU22" s="414">
        <f t="shared" si="39"/>
        <v>0</v>
      </c>
      <c r="AV22" s="406">
        <f t="shared" si="40"/>
        <v>0</v>
      </c>
      <c r="AW22" s="411"/>
      <c r="AX22" s="411">
        <f t="shared" si="41"/>
        <v>0</v>
      </c>
      <c r="AY22" s="412">
        <f t="shared" si="42"/>
        <v>0</v>
      </c>
      <c r="AZ22" s="413"/>
      <c r="BA22" s="411">
        <f t="shared" si="43"/>
        <v>0</v>
      </c>
      <c r="BB22" s="406">
        <f t="shared" si="44"/>
        <v>0</v>
      </c>
      <c r="BC22" s="303" t="str">
        <f t="shared" si="45"/>
        <v xml:space="preserve"> </v>
      </c>
      <c r="BD22" s="210">
        <f t="shared" si="54"/>
        <v>0</v>
      </c>
      <c r="BE22" s="200">
        <f t="shared" si="12"/>
        <v>0</v>
      </c>
      <c r="BF22" s="200">
        <f t="shared" si="13"/>
        <v>0</v>
      </c>
      <c r="BG22" s="200">
        <f t="shared" si="14"/>
        <v>0</v>
      </c>
      <c r="BH22" s="211">
        <f t="shared" si="15"/>
        <v>0</v>
      </c>
      <c r="BI22" s="210" t="str">
        <f t="shared" si="16"/>
        <v xml:space="preserve"> </v>
      </c>
      <c r="BJ22" s="200" t="str">
        <f t="shared" si="17"/>
        <v xml:space="preserve"> </v>
      </c>
      <c r="BK22" s="200" t="str">
        <f t="shared" si="18"/>
        <v xml:space="preserve"> </v>
      </c>
      <c r="BL22" s="200"/>
      <c r="BM22" s="213">
        <f t="shared" si="46"/>
        <v>0</v>
      </c>
      <c r="BO22" s="195" t="str">
        <f t="shared" si="19"/>
        <v/>
      </c>
      <c r="BP22" s="195" t="str">
        <f t="shared" si="20"/>
        <v/>
      </c>
      <c r="BQ22" s="195" t="str">
        <f t="shared" si="21"/>
        <v/>
      </c>
      <c r="BR22" s="215">
        <f t="shared" si="47"/>
        <v>0</v>
      </c>
      <c r="BS22" s="195" t="str">
        <f t="shared" si="48"/>
        <v/>
      </c>
      <c r="BU22" s="301" t="str">
        <f t="shared" si="49"/>
        <v xml:space="preserve"> </v>
      </c>
      <c r="BV22" s="301" t="str">
        <f t="shared" si="49"/>
        <v xml:space="preserve"> </v>
      </c>
      <c r="BW22" s="301" t="str">
        <f t="shared" si="49"/>
        <v xml:space="preserve"> </v>
      </c>
      <c r="BX22" s="242">
        <f t="shared" si="50"/>
        <v>0</v>
      </c>
      <c r="BY22" s="301" t="b">
        <f t="shared" si="51"/>
        <v>0</v>
      </c>
      <c r="BZ22" s="301" t="b">
        <f t="shared" si="52"/>
        <v>0</v>
      </c>
      <c r="CA22" s="301" t="b">
        <f t="shared" si="53"/>
        <v>0</v>
      </c>
    </row>
    <row r="23" spans="1:79">
      <c r="A23" s="13">
        <v>15</v>
      </c>
      <c r="B23" s="216"/>
      <c r="C23" s="229"/>
      <c r="D23" s="229"/>
      <c r="E23" s="228"/>
      <c r="F23" s="228"/>
      <c r="G23" s="219"/>
      <c r="H23" s="220"/>
      <c r="I23" s="305" t="str">
        <f t="shared" si="0"/>
        <v/>
      </c>
      <c r="J23" s="305" t="str">
        <f t="shared" si="1"/>
        <v/>
      </c>
      <c r="K23" s="305" t="str">
        <f t="shared" si="2"/>
        <v/>
      </c>
      <c r="L23" s="221"/>
      <c r="M23" s="222"/>
      <c r="N23" s="222"/>
      <c r="O23" s="19">
        <f t="shared" si="3"/>
        <v>0</v>
      </c>
      <c r="P23" s="14">
        <f t="shared" si="4"/>
        <v>0</v>
      </c>
      <c r="Q23" s="15">
        <f t="shared" si="22"/>
        <v>0</v>
      </c>
      <c r="R23" s="15">
        <f t="shared" si="23"/>
        <v>0</v>
      </c>
      <c r="S23" s="15">
        <f t="shared" si="24"/>
        <v>0</v>
      </c>
      <c r="T23" s="15">
        <f t="shared" si="5"/>
        <v>0</v>
      </c>
      <c r="U23" s="142">
        <f t="shared" si="25"/>
        <v>0</v>
      </c>
      <c r="V23" s="15">
        <f t="shared" si="6"/>
        <v>0</v>
      </c>
      <c r="W23" s="142">
        <f t="shared" si="7"/>
        <v>0</v>
      </c>
      <c r="X23" s="142">
        <f t="shared" si="26"/>
        <v>0</v>
      </c>
      <c r="Y23" s="15">
        <f t="shared" si="27"/>
        <v>0</v>
      </c>
      <c r="Z23" s="16">
        <f t="shared" si="28"/>
        <v>0</v>
      </c>
      <c r="AA23" s="17">
        <f t="shared" si="29"/>
        <v>0</v>
      </c>
      <c r="AD23" s="159">
        <f t="shared" si="8"/>
        <v>0</v>
      </c>
      <c r="AE23" s="159">
        <f t="shared" si="9"/>
        <v>0</v>
      </c>
      <c r="AG23" s="157">
        <f t="shared" si="30"/>
        <v>0</v>
      </c>
      <c r="AI23" s="159">
        <f t="shared" si="10"/>
        <v>0</v>
      </c>
      <c r="AJ23" s="159">
        <f t="shared" si="11"/>
        <v>0</v>
      </c>
      <c r="AK23" s="231">
        <f t="shared" si="31"/>
        <v>0</v>
      </c>
      <c r="AL23" s="231">
        <f t="shared" si="32"/>
        <v>0</v>
      </c>
      <c r="AM23" s="231">
        <f t="shared" si="33"/>
        <v>0</v>
      </c>
      <c r="AN23" s="194">
        <f t="shared" si="34"/>
        <v>0</v>
      </c>
      <c r="AO23" s="405">
        <f t="shared" si="35"/>
        <v>0</v>
      </c>
      <c r="AP23" s="406">
        <f t="shared" si="36"/>
        <v>0</v>
      </c>
      <c r="AQ23" s="407"/>
      <c r="AR23" s="411">
        <f t="shared" si="37"/>
        <v>0</v>
      </c>
      <c r="AS23" s="408">
        <f t="shared" si="38"/>
        <v>0</v>
      </c>
      <c r="AT23" s="409"/>
      <c r="AU23" s="414">
        <f t="shared" si="39"/>
        <v>0</v>
      </c>
      <c r="AV23" s="406">
        <f t="shared" si="40"/>
        <v>0</v>
      </c>
      <c r="AW23" s="411"/>
      <c r="AX23" s="411">
        <f t="shared" si="41"/>
        <v>0</v>
      </c>
      <c r="AY23" s="412">
        <f t="shared" si="42"/>
        <v>0</v>
      </c>
      <c r="AZ23" s="413"/>
      <c r="BA23" s="411">
        <f t="shared" si="43"/>
        <v>0</v>
      </c>
      <c r="BB23" s="406">
        <f t="shared" si="44"/>
        <v>0</v>
      </c>
      <c r="BC23" s="303" t="str">
        <f t="shared" si="45"/>
        <v xml:space="preserve"> </v>
      </c>
      <c r="BD23" s="210">
        <f t="shared" si="54"/>
        <v>0</v>
      </c>
      <c r="BE23" s="200">
        <f t="shared" si="12"/>
        <v>0</v>
      </c>
      <c r="BF23" s="200">
        <f t="shared" si="13"/>
        <v>0</v>
      </c>
      <c r="BG23" s="200">
        <f t="shared" si="14"/>
        <v>0</v>
      </c>
      <c r="BH23" s="211">
        <f t="shared" si="15"/>
        <v>0</v>
      </c>
      <c r="BI23" s="210" t="str">
        <f t="shared" si="16"/>
        <v xml:space="preserve"> </v>
      </c>
      <c r="BJ23" s="200" t="str">
        <f t="shared" si="17"/>
        <v xml:space="preserve"> </v>
      </c>
      <c r="BK23" s="200" t="str">
        <f t="shared" si="18"/>
        <v xml:space="preserve"> </v>
      </c>
      <c r="BL23" s="200"/>
      <c r="BM23" s="213">
        <f t="shared" si="46"/>
        <v>0</v>
      </c>
      <c r="BO23" s="195" t="str">
        <f t="shared" si="19"/>
        <v/>
      </c>
      <c r="BP23" s="195" t="str">
        <f t="shared" si="20"/>
        <v/>
      </c>
      <c r="BQ23" s="195" t="str">
        <f t="shared" si="21"/>
        <v/>
      </c>
      <c r="BR23" s="215">
        <f t="shared" si="47"/>
        <v>0</v>
      </c>
      <c r="BS23" s="195" t="str">
        <f t="shared" si="48"/>
        <v/>
      </c>
      <c r="BU23" s="301" t="str">
        <f t="shared" si="49"/>
        <v xml:space="preserve"> </v>
      </c>
      <c r="BV23" s="301" t="str">
        <f t="shared" si="49"/>
        <v xml:space="preserve"> </v>
      </c>
      <c r="BW23" s="301" t="str">
        <f t="shared" si="49"/>
        <v xml:space="preserve"> </v>
      </c>
      <c r="BX23" s="242">
        <f t="shared" si="50"/>
        <v>0</v>
      </c>
      <c r="BY23" s="301" t="b">
        <f t="shared" si="51"/>
        <v>0</v>
      </c>
      <c r="BZ23" s="301" t="b">
        <f t="shared" si="52"/>
        <v>0</v>
      </c>
      <c r="CA23" s="301" t="b">
        <f t="shared" si="53"/>
        <v>0</v>
      </c>
    </row>
    <row r="24" spans="1:79">
      <c r="A24" s="18">
        <v>16</v>
      </c>
      <c r="B24" s="217"/>
      <c r="C24" s="230"/>
      <c r="D24" s="230"/>
      <c r="E24" s="223"/>
      <c r="F24" s="223"/>
      <c r="G24" s="224"/>
      <c r="H24" s="225"/>
      <c r="I24" s="306" t="str">
        <f t="shared" si="0"/>
        <v/>
      </c>
      <c r="J24" s="306" t="str">
        <f t="shared" si="1"/>
        <v/>
      </c>
      <c r="K24" s="306" t="str">
        <f t="shared" si="2"/>
        <v/>
      </c>
      <c r="L24" s="226"/>
      <c r="M24" s="227"/>
      <c r="N24" s="227"/>
      <c r="O24" s="19">
        <f t="shared" si="3"/>
        <v>0</v>
      </c>
      <c r="P24" s="14">
        <f t="shared" si="4"/>
        <v>0</v>
      </c>
      <c r="Q24" s="15">
        <f t="shared" si="22"/>
        <v>0</v>
      </c>
      <c r="R24" s="15">
        <f t="shared" si="23"/>
        <v>0</v>
      </c>
      <c r="S24" s="15">
        <f t="shared" si="24"/>
        <v>0</v>
      </c>
      <c r="T24" s="15">
        <f t="shared" si="5"/>
        <v>0</v>
      </c>
      <c r="U24" s="142">
        <f t="shared" si="25"/>
        <v>0</v>
      </c>
      <c r="V24" s="15">
        <f t="shared" si="6"/>
        <v>0</v>
      </c>
      <c r="W24" s="142">
        <f t="shared" si="7"/>
        <v>0</v>
      </c>
      <c r="X24" s="142">
        <f t="shared" si="26"/>
        <v>0</v>
      </c>
      <c r="Y24" s="15">
        <f t="shared" si="27"/>
        <v>0</v>
      </c>
      <c r="Z24" s="16">
        <f t="shared" si="28"/>
        <v>0</v>
      </c>
      <c r="AA24" s="17">
        <f t="shared" si="29"/>
        <v>0</v>
      </c>
      <c r="AD24" s="159">
        <f t="shared" si="8"/>
        <v>0</v>
      </c>
      <c r="AE24" s="159">
        <f t="shared" si="9"/>
        <v>0</v>
      </c>
      <c r="AG24" s="157">
        <f t="shared" si="30"/>
        <v>0</v>
      </c>
      <c r="AI24" s="159">
        <f t="shared" si="10"/>
        <v>0</v>
      </c>
      <c r="AJ24" s="159">
        <f t="shared" si="11"/>
        <v>0</v>
      </c>
      <c r="AK24" s="231">
        <f t="shared" si="31"/>
        <v>0</v>
      </c>
      <c r="AL24" s="231">
        <f t="shared" si="32"/>
        <v>0</v>
      </c>
      <c r="AM24" s="231">
        <f t="shared" si="33"/>
        <v>0</v>
      </c>
      <c r="AN24" s="194">
        <f t="shared" si="34"/>
        <v>0</v>
      </c>
      <c r="AO24" s="405">
        <f t="shared" si="35"/>
        <v>0</v>
      </c>
      <c r="AP24" s="406">
        <f t="shared" si="36"/>
        <v>0</v>
      </c>
      <c r="AQ24" s="407"/>
      <c r="AR24" s="411">
        <f t="shared" si="37"/>
        <v>0</v>
      </c>
      <c r="AS24" s="408">
        <f t="shared" si="38"/>
        <v>0</v>
      </c>
      <c r="AT24" s="409"/>
      <c r="AU24" s="414">
        <f t="shared" si="39"/>
        <v>0</v>
      </c>
      <c r="AV24" s="406">
        <f t="shared" si="40"/>
        <v>0</v>
      </c>
      <c r="AW24" s="411"/>
      <c r="AX24" s="411">
        <f t="shared" si="41"/>
        <v>0</v>
      </c>
      <c r="AY24" s="412">
        <f t="shared" si="42"/>
        <v>0</v>
      </c>
      <c r="AZ24" s="413"/>
      <c r="BA24" s="411">
        <f t="shared" si="43"/>
        <v>0</v>
      </c>
      <c r="BB24" s="406">
        <f t="shared" si="44"/>
        <v>0</v>
      </c>
      <c r="BC24" s="303" t="str">
        <f t="shared" si="45"/>
        <v xml:space="preserve"> </v>
      </c>
      <c r="BD24" s="210">
        <f t="shared" si="54"/>
        <v>0</v>
      </c>
      <c r="BE24" s="200">
        <f t="shared" si="12"/>
        <v>0</v>
      </c>
      <c r="BF24" s="200">
        <f t="shared" si="13"/>
        <v>0</v>
      </c>
      <c r="BG24" s="200">
        <f t="shared" si="14"/>
        <v>0</v>
      </c>
      <c r="BH24" s="211">
        <f t="shared" si="15"/>
        <v>0</v>
      </c>
      <c r="BI24" s="210" t="str">
        <f t="shared" si="16"/>
        <v xml:space="preserve"> </v>
      </c>
      <c r="BJ24" s="200" t="str">
        <f t="shared" si="17"/>
        <v xml:space="preserve"> </v>
      </c>
      <c r="BK24" s="200" t="str">
        <f t="shared" si="18"/>
        <v xml:space="preserve"> </v>
      </c>
      <c r="BL24" s="200"/>
      <c r="BM24" s="213">
        <f t="shared" si="46"/>
        <v>0</v>
      </c>
      <c r="BO24" s="195" t="str">
        <f t="shared" si="19"/>
        <v/>
      </c>
      <c r="BP24" s="195" t="str">
        <f t="shared" si="20"/>
        <v/>
      </c>
      <c r="BQ24" s="195" t="str">
        <f t="shared" si="21"/>
        <v/>
      </c>
      <c r="BR24" s="215">
        <f t="shared" si="47"/>
        <v>0</v>
      </c>
      <c r="BS24" s="195" t="str">
        <f t="shared" si="48"/>
        <v/>
      </c>
      <c r="BU24" s="301" t="str">
        <f t="shared" si="49"/>
        <v xml:space="preserve"> </v>
      </c>
      <c r="BV24" s="301" t="str">
        <f t="shared" si="49"/>
        <v xml:space="preserve"> </v>
      </c>
      <c r="BW24" s="301" t="str">
        <f t="shared" si="49"/>
        <v xml:space="preserve"> </v>
      </c>
      <c r="BX24" s="242">
        <f t="shared" si="50"/>
        <v>0</v>
      </c>
      <c r="BY24" s="301" t="b">
        <f t="shared" si="51"/>
        <v>0</v>
      </c>
      <c r="BZ24" s="301" t="b">
        <f t="shared" si="52"/>
        <v>0</v>
      </c>
      <c r="CA24" s="301" t="b">
        <f t="shared" si="53"/>
        <v>0</v>
      </c>
    </row>
    <row r="25" spans="1:79">
      <c r="A25" s="35" t="s">
        <v>116</v>
      </c>
      <c r="B25" s="39"/>
      <c r="C25" s="150"/>
      <c r="D25" s="150"/>
      <c r="E25" s="228"/>
      <c r="F25" s="228"/>
      <c r="G25" s="219"/>
      <c r="H25" s="220"/>
      <c r="I25" s="305" t="str">
        <f t="shared" si="0"/>
        <v/>
      </c>
      <c r="J25" s="305" t="str">
        <f t="shared" si="1"/>
        <v/>
      </c>
      <c r="K25" s="305" t="str">
        <f t="shared" si="2"/>
        <v/>
      </c>
      <c r="L25" s="221"/>
      <c r="M25" s="222"/>
      <c r="N25" s="222"/>
      <c r="O25" s="19">
        <f t="shared" si="3"/>
        <v>0</v>
      </c>
      <c r="P25" s="14">
        <f t="shared" si="4"/>
        <v>0</v>
      </c>
      <c r="Q25" s="15">
        <f t="shared" si="22"/>
        <v>0</v>
      </c>
      <c r="R25" s="15">
        <f t="shared" si="23"/>
        <v>0</v>
      </c>
      <c r="S25" s="15">
        <f t="shared" si="24"/>
        <v>0</v>
      </c>
      <c r="T25" s="15">
        <f t="shared" si="5"/>
        <v>0</v>
      </c>
      <c r="U25" s="142">
        <f t="shared" si="25"/>
        <v>0</v>
      </c>
      <c r="V25" s="15">
        <f t="shared" si="6"/>
        <v>0</v>
      </c>
      <c r="W25" s="142">
        <f t="shared" si="7"/>
        <v>0</v>
      </c>
      <c r="X25" s="142">
        <f t="shared" si="26"/>
        <v>0</v>
      </c>
      <c r="Y25" s="15">
        <f t="shared" si="27"/>
        <v>0</v>
      </c>
      <c r="Z25" s="16">
        <f t="shared" si="28"/>
        <v>0</v>
      </c>
      <c r="AA25" s="17">
        <f t="shared" si="29"/>
        <v>0</v>
      </c>
      <c r="AD25" s="159">
        <f t="shared" si="8"/>
        <v>0</v>
      </c>
      <c r="AE25" s="159">
        <f t="shared" si="9"/>
        <v>0</v>
      </c>
      <c r="AG25" s="157">
        <f t="shared" si="30"/>
        <v>0</v>
      </c>
      <c r="AI25" s="159">
        <f t="shared" si="10"/>
        <v>0</v>
      </c>
      <c r="AJ25" s="159">
        <f t="shared" si="11"/>
        <v>0</v>
      </c>
      <c r="AK25" s="231">
        <f t="shared" si="31"/>
        <v>0</v>
      </c>
      <c r="AL25" s="231">
        <f t="shared" si="32"/>
        <v>0</v>
      </c>
      <c r="AM25" s="231">
        <f t="shared" si="33"/>
        <v>0</v>
      </c>
      <c r="AN25" s="194">
        <f t="shared" si="34"/>
        <v>0</v>
      </c>
      <c r="AO25" s="405">
        <f t="shared" si="35"/>
        <v>0</v>
      </c>
      <c r="AP25" s="406">
        <f t="shared" si="36"/>
        <v>0</v>
      </c>
      <c r="AQ25" s="407"/>
      <c r="AR25" s="411">
        <f t="shared" si="37"/>
        <v>0</v>
      </c>
      <c r="AS25" s="408">
        <f t="shared" si="38"/>
        <v>0</v>
      </c>
      <c r="AT25" s="409"/>
      <c r="AU25" s="414">
        <f t="shared" si="39"/>
        <v>0</v>
      </c>
      <c r="AV25" s="406">
        <f t="shared" si="40"/>
        <v>0</v>
      </c>
      <c r="AW25" s="411"/>
      <c r="AX25" s="411">
        <f t="shared" si="41"/>
        <v>0</v>
      </c>
      <c r="AY25" s="412">
        <f t="shared" si="42"/>
        <v>0</v>
      </c>
      <c r="AZ25" s="413"/>
      <c r="BA25" s="411">
        <f t="shared" si="43"/>
        <v>0</v>
      </c>
      <c r="BB25" s="406">
        <f t="shared" si="44"/>
        <v>0</v>
      </c>
      <c r="BC25" s="303" t="str">
        <f t="shared" si="45"/>
        <v xml:space="preserve"> </v>
      </c>
      <c r="BD25" s="210">
        <f t="shared" si="54"/>
        <v>0</v>
      </c>
      <c r="BE25" s="200">
        <f t="shared" si="12"/>
        <v>0</v>
      </c>
      <c r="BF25" s="200">
        <f t="shared" si="13"/>
        <v>0</v>
      </c>
      <c r="BG25" s="200">
        <f t="shared" si="14"/>
        <v>0</v>
      </c>
      <c r="BH25" s="211">
        <f t="shared" si="15"/>
        <v>0</v>
      </c>
      <c r="BI25" s="210" t="str">
        <f t="shared" si="16"/>
        <v xml:space="preserve"> </v>
      </c>
      <c r="BJ25" s="200" t="str">
        <f t="shared" si="17"/>
        <v xml:space="preserve"> </v>
      </c>
      <c r="BK25" s="200" t="str">
        <f t="shared" si="18"/>
        <v xml:space="preserve"> </v>
      </c>
      <c r="BL25" s="200"/>
      <c r="BM25" s="213">
        <f t="shared" si="46"/>
        <v>0</v>
      </c>
      <c r="BO25" s="195" t="str">
        <f t="shared" si="19"/>
        <v/>
      </c>
      <c r="BP25" s="195" t="str">
        <f t="shared" si="20"/>
        <v/>
      </c>
      <c r="BQ25" s="195" t="str">
        <f t="shared" si="21"/>
        <v/>
      </c>
      <c r="BR25" s="215">
        <f t="shared" si="47"/>
        <v>0</v>
      </c>
      <c r="BS25" s="195" t="str">
        <f t="shared" si="48"/>
        <v/>
      </c>
      <c r="BU25" s="301" t="str">
        <f t="shared" si="49"/>
        <v xml:space="preserve"> </v>
      </c>
      <c r="BV25" s="301" t="str">
        <f t="shared" si="49"/>
        <v xml:space="preserve"> </v>
      </c>
      <c r="BW25" s="301" t="str">
        <f t="shared" si="49"/>
        <v xml:space="preserve"> </v>
      </c>
      <c r="BX25" s="242">
        <f t="shared" si="50"/>
        <v>0</v>
      </c>
      <c r="BY25" s="301" t="b">
        <f t="shared" si="51"/>
        <v>0</v>
      </c>
      <c r="BZ25" s="301" t="b">
        <f t="shared" si="52"/>
        <v>0</v>
      </c>
      <c r="CA25" s="301" t="b">
        <f t="shared" si="53"/>
        <v>0</v>
      </c>
    </row>
    <row r="26" spans="1:79">
      <c r="A26" s="36" t="s">
        <v>117</v>
      </c>
      <c r="B26" s="38"/>
      <c r="C26" s="149"/>
      <c r="D26" s="149"/>
      <c r="E26" s="223"/>
      <c r="F26" s="223"/>
      <c r="G26" s="224"/>
      <c r="H26" s="225"/>
      <c r="I26" s="306" t="str">
        <f t="shared" si="0"/>
        <v/>
      </c>
      <c r="J26" s="306" t="str">
        <f t="shared" si="1"/>
        <v/>
      </c>
      <c r="K26" s="306" t="str">
        <f t="shared" si="2"/>
        <v/>
      </c>
      <c r="L26" s="226"/>
      <c r="M26" s="227"/>
      <c r="N26" s="227"/>
      <c r="O26" s="19">
        <f t="shared" si="3"/>
        <v>0</v>
      </c>
      <c r="P26" s="14">
        <f t="shared" si="4"/>
        <v>0</v>
      </c>
      <c r="Q26" s="15">
        <f t="shared" si="22"/>
        <v>0</v>
      </c>
      <c r="R26" s="15">
        <f t="shared" si="23"/>
        <v>0</v>
      </c>
      <c r="S26" s="15">
        <f t="shared" si="24"/>
        <v>0</v>
      </c>
      <c r="T26" s="15">
        <f t="shared" si="5"/>
        <v>0</v>
      </c>
      <c r="U26" s="142">
        <f t="shared" si="25"/>
        <v>0</v>
      </c>
      <c r="V26" s="15">
        <f t="shared" si="6"/>
        <v>0</v>
      </c>
      <c r="W26" s="142">
        <f t="shared" si="7"/>
        <v>0</v>
      </c>
      <c r="X26" s="142">
        <f t="shared" si="26"/>
        <v>0</v>
      </c>
      <c r="Y26" s="15">
        <f t="shared" si="27"/>
        <v>0</v>
      </c>
      <c r="Z26" s="16">
        <f t="shared" si="28"/>
        <v>0</v>
      </c>
      <c r="AA26" s="17">
        <f t="shared" si="29"/>
        <v>0</v>
      </c>
      <c r="AD26" s="159">
        <f t="shared" si="8"/>
        <v>0</v>
      </c>
      <c r="AE26" s="159">
        <f t="shared" si="9"/>
        <v>0</v>
      </c>
      <c r="AG26" s="157">
        <f t="shared" si="30"/>
        <v>0</v>
      </c>
      <c r="AI26" s="159">
        <f t="shared" si="10"/>
        <v>0</v>
      </c>
      <c r="AJ26" s="159">
        <f t="shared" si="11"/>
        <v>0</v>
      </c>
      <c r="AK26" s="231">
        <f t="shared" si="31"/>
        <v>0</v>
      </c>
      <c r="AL26" s="231">
        <f t="shared" si="32"/>
        <v>0</v>
      </c>
      <c r="AM26" s="231">
        <f t="shared" si="33"/>
        <v>0</v>
      </c>
      <c r="AN26" s="194">
        <f t="shared" si="34"/>
        <v>0</v>
      </c>
      <c r="AO26" s="405">
        <f t="shared" si="35"/>
        <v>0</v>
      </c>
      <c r="AP26" s="406">
        <f t="shared" si="36"/>
        <v>0</v>
      </c>
      <c r="AQ26" s="407"/>
      <c r="AR26" s="411">
        <f t="shared" si="37"/>
        <v>0</v>
      </c>
      <c r="AS26" s="408">
        <f t="shared" si="38"/>
        <v>0</v>
      </c>
      <c r="AT26" s="409"/>
      <c r="AU26" s="414">
        <f t="shared" si="39"/>
        <v>0</v>
      </c>
      <c r="AV26" s="406">
        <f t="shared" si="40"/>
        <v>0</v>
      </c>
      <c r="AW26" s="411"/>
      <c r="AX26" s="411">
        <f t="shared" si="41"/>
        <v>0</v>
      </c>
      <c r="AY26" s="412">
        <f t="shared" si="42"/>
        <v>0</v>
      </c>
      <c r="AZ26" s="413"/>
      <c r="BA26" s="411">
        <f t="shared" si="43"/>
        <v>0</v>
      </c>
      <c r="BB26" s="406">
        <f t="shared" si="44"/>
        <v>0</v>
      </c>
      <c r="BC26" s="303" t="str">
        <f t="shared" si="45"/>
        <v xml:space="preserve"> </v>
      </c>
      <c r="BD26" s="210">
        <f t="shared" si="54"/>
        <v>0</v>
      </c>
      <c r="BE26" s="200">
        <f t="shared" si="12"/>
        <v>0</v>
      </c>
      <c r="BF26" s="200">
        <f t="shared" si="13"/>
        <v>0</v>
      </c>
      <c r="BG26" s="200">
        <f t="shared" si="14"/>
        <v>0</v>
      </c>
      <c r="BH26" s="211">
        <f t="shared" si="15"/>
        <v>0</v>
      </c>
      <c r="BI26" s="210" t="str">
        <f t="shared" si="16"/>
        <v xml:space="preserve"> </v>
      </c>
      <c r="BJ26" s="200" t="str">
        <f t="shared" si="17"/>
        <v xml:space="preserve"> </v>
      </c>
      <c r="BK26" s="200" t="str">
        <f t="shared" si="18"/>
        <v xml:space="preserve"> </v>
      </c>
      <c r="BL26" s="200"/>
      <c r="BM26" s="213">
        <f t="shared" si="46"/>
        <v>0</v>
      </c>
      <c r="BO26" s="195" t="str">
        <f t="shared" si="19"/>
        <v/>
      </c>
      <c r="BP26" s="195" t="str">
        <f t="shared" si="20"/>
        <v/>
      </c>
      <c r="BQ26" s="195" t="str">
        <f t="shared" si="21"/>
        <v/>
      </c>
      <c r="BR26" s="215">
        <f t="shared" si="47"/>
        <v>0</v>
      </c>
      <c r="BS26" s="195" t="str">
        <f t="shared" si="48"/>
        <v/>
      </c>
      <c r="BU26" s="301" t="str">
        <f t="shared" si="49"/>
        <v xml:space="preserve"> </v>
      </c>
      <c r="BV26" s="301" t="str">
        <f t="shared" si="49"/>
        <v xml:space="preserve"> </v>
      </c>
      <c r="BW26" s="301" t="str">
        <f t="shared" si="49"/>
        <v xml:space="preserve"> </v>
      </c>
      <c r="BX26" s="242">
        <f t="shared" si="50"/>
        <v>0</v>
      </c>
      <c r="BY26" s="301" t="b">
        <f t="shared" si="51"/>
        <v>0</v>
      </c>
      <c r="BZ26" s="301" t="b">
        <f t="shared" si="52"/>
        <v>0</v>
      </c>
      <c r="CA26" s="301" t="b">
        <f t="shared" si="53"/>
        <v>0</v>
      </c>
    </row>
    <row r="27" spans="1:79">
      <c r="A27" s="35" t="s">
        <v>118</v>
      </c>
      <c r="B27" s="39"/>
      <c r="C27" s="150"/>
      <c r="D27" s="150"/>
      <c r="E27" s="228"/>
      <c r="F27" s="228"/>
      <c r="G27" s="219"/>
      <c r="H27" s="220"/>
      <c r="I27" s="305" t="str">
        <f t="shared" si="0"/>
        <v/>
      </c>
      <c r="J27" s="305" t="str">
        <f t="shared" si="1"/>
        <v/>
      </c>
      <c r="K27" s="305" t="str">
        <f t="shared" si="2"/>
        <v/>
      </c>
      <c r="L27" s="221"/>
      <c r="M27" s="222"/>
      <c r="N27" s="222"/>
      <c r="O27" s="19">
        <f t="shared" si="3"/>
        <v>0</v>
      </c>
      <c r="P27" s="14">
        <f t="shared" si="4"/>
        <v>0</v>
      </c>
      <c r="Q27" s="15">
        <f t="shared" si="22"/>
        <v>0</v>
      </c>
      <c r="R27" s="15">
        <f t="shared" si="23"/>
        <v>0</v>
      </c>
      <c r="S27" s="15">
        <f t="shared" si="24"/>
        <v>0</v>
      </c>
      <c r="T27" s="15">
        <f t="shared" si="5"/>
        <v>0</v>
      </c>
      <c r="U27" s="142">
        <f t="shared" si="25"/>
        <v>0</v>
      </c>
      <c r="V27" s="15">
        <f t="shared" si="6"/>
        <v>0</v>
      </c>
      <c r="W27" s="142">
        <f t="shared" si="7"/>
        <v>0</v>
      </c>
      <c r="X27" s="142">
        <f t="shared" si="26"/>
        <v>0</v>
      </c>
      <c r="Y27" s="15">
        <f t="shared" si="27"/>
        <v>0</v>
      </c>
      <c r="Z27" s="16">
        <f t="shared" si="28"/>
        <v>0</v>
      </c>
      <c r="AA27" s="17">
        <f t="shared" si="29"/>
        <v>0</v>
      </c>
      <c r="AD27" s="159">
        <f t="shared" si="8"/>
        <v>0</v>
      </c>
      <c r="AE27" s="159">
        <f t="shared" si="9"/>
        <v>0</v>
      </c>
      <c r="AG27" s="157">
        <f t="shared" si="30"/>
        <v>0</v>
      </c>
      <c r="AI27" s="159">
        <f t="shared" si="10"/>
        <v>0</v>
      </c>
      <c r="AJ27" s="159">
        <f t="shared" si="11"/>
        <v>0</v>
      </c>
      <c r="AK27" s="231">
        <f t="shared" si="31"/>
        <v>0</v>
      </c>
      <c r="AL27" s="231">
        <f t="shared" si="32"/>
        <v>0</v>
      </c>
      <c r="AM27" s="231">
        <f t="shared" si="33"/>
        <v>0</v>
      </c>
      <c r="AN27" s="194">
        <f t="shared" si="34"/>
        <v>0</v>
      </c>
      <c r="AO27" s="405">
        <f t="shared" si="35"/>
        <v>0</v>
      </c>
      <c r="AP27" s="406">
        <f t="shared" si="36"/>
        <v>0</v>
      </c>
      <c r="AQ27" s="407"/>
      <c r="AR27" s="411">
        <f t="shared" si="37"/>
        <v>0</v>
      </c>
      <c r="AS27" s="408">
        <f t="shared" si="38"/>
        <v>0</v>
      </c>
      <c r="AT27" s="409"/>
      <c r="AU27" s="414">
        <f t="shared" si="39"/>
        <v>0</v>
      </c>
      <c r="AV27" s="406">
        <f t="shared" si="40"/>
        <v>0</v>
      </c>
      <c r="AW27" s="411"/>
      <c r="AX27" s="411">
        <f t="shared" si="41"/>
        <v>0</v>
      </c>
      <c r="AY27" s="412">
        <f t="shared" si="42"/>
        <v>0</v>
      </c>
      <c r="AZ27" s="413"/>
      <c r="BA27" s="411">
        <f t="shared" si="43"/>
        <v>0</v>
      </c>
      <c r="BB27" s="406">
        <f t="shared" si="44"/>
        <v>0</v>
      </c>
      <c r="BC27" s="303" t="str">
        <f t="shared" si="45"/>
        <v xml:space="preserve"> </v>
      </c>
      <c r="BD27" s="210">
        <f t="shared" si="54"/>
        <v>0</v>
      </c>
      <c r="BE27" s="200">
        <f t="shared" si="12"/>
        <v>0</v>
      </c>
      <c r="BF27" s="200">
        <f t="shared" si="13"/>
        <v>0</v>
      </c>
      <c r="BG27" s="200">
        <f t="shared" si="14"/>
        <v>0</v>
      </c>
      <c r="BH27" s="211">
        <f t="shared" si="15"/>
        <v>0</v>
      </c>
      <c r="BI27" s="210" t="str">
        <f t="shared" si="16"/>
        <v xml:space="preserve"> </v>
      </c>
      <c r="BJ27" s="200" t="str">
        <f t="shared" si="17"/>
        <v xml:space="preserve"> </v>
      </c>
      <c r="BK27" s="200" t="str">
        <f t="shared" si="18"/>
        <v xml:space="preserve"> </v>
      </c>
      <c r="BL27" s="200"/>
      <c r="BM27" s="213">
        <f t="shared" si="46"/>
        <v>0</v>
      </c>
      <c r="BO27" s="195" t="str">
        <f t="shared" si="19"/>
        <v/>
      </c>
      <c r="BP27" s="195" t="str">
        <f t="shared" si="20"/>
        <v/>
      </c>
      <c r="BQ27" s="195" t="str">
        <f t="shared" si="21"/>
        <v/>
      </c>
      <c r="BR27" s="215">
        <f t="shared" si="47"/>
        <v>0</v>
      </c>
      <c r="BS27" s="195" t="str">
        <f t="shared" si="48"/>
        <v/>
      </c>
      <c r="BU27" s="301" t="str">
        <f t="shared" si="49"/>
        <v xml:space="preserve"> </v>
      </c>
      <c r="BV27" s="301" t="str">
        <f t="shared" si="49"/>
        <v xml:space="preserve"> </v>
      </c>
      <c r="BW27" s="301" t="str">
        <f t="shared" si="49"/>
        <v xml:space="preserve"> </v>
      </c>
      <c r="BX27" s="242">
        <f t="shared" si="50"/>
        <v>0</v>
      </c>
      <c r="BY27" s="301" t="b">
        <f t="shared" si="51"/>
        <v>0</v>
      </c>
      <c r="BZ27" s="301" t="b">
        <f t="shared" si="52"/>
        <v>0</v>
      </c>
      <c r="CA27" s="301" t="b">
        <f t="shared" si="53"/>
        <v>0</v>
      </c>
    </row>
    <row r="28" spans="1:79">
      <c r="A28" s="36" t="s">
        <v>119</v>
      </c>
      <c r="B28" s="38"/>
      <c r="C28" s="149"/>
      <c r="D28" s="149"/>
      <c r="E28" s="223"/>
      <c r="F28" s="223"/>
      <c r="G28" s="224"/>
      <c r="H28" s="225"/>
      <c r="I28" s="306" t="str">
        <f t="shared" si="0"/>
        <v/>
      </c>
      <c r="J28" s="306" t="str">
        <f t="shared" si="1"/>
        <v/>
      </c>
      <c r="K28" s="306" t="str">
        <f t="shared" si="2"/>
        <v/>
      </c>
      <c r="L28" s="226"/>
      <c r="M28" s="227"/>
      <c r="N28" s="227"/>
      <c r="O28" s="19">
        <f t="shared" si="3"/>
        <v>0</v>
      </c>
      <c r="P28" s="14">
        <f t="shared" si="4"/>
        <v>0</v>
      </c>
      <c r="Q28" s="15">
        <f t="shared" si="22"/>
        <v>0</v>
      </c>
      <c r="R28" s="15">
        <f t="shared" si="23"/>
        <v>0</v>
      </c>
      <c r="S28" s="15">
        <f t="shared" si="24"/>
        <v>0</v>
      </c>
      <c r="T28" s="15">
        <f t="shared" si="5"/>
        <v>0</v>
      </c>
      <c r="U28" s="142">
        <f t="shared" si="25"/>
        <v>0</v>
      </c>
      <c r="V28" s="15">
        <f t="shared" si="6"/>
        <v>0</v>
      </c>
      <c r="W28" s="142">
        <f t="shared" si="7"/>
        <v>0</v>
      </c>
      <c r="X28" s="142">
        <f t="shared" si="26"/>
        <v>0</v>
      </c>
      <c r="Y28" s="15">
        <f t="shared" si="27"/>
        <v>0</v>
      </c>
      <c r="Z28" s="16">
        <f t="shared" si="28"/>
        <v>0</v>
      </c>
      <c r="AA28" s="17">
        <f t="shared" si="29"/>
        <v>0</v>
      </c>
      <c r="AD28" s="159">
        <f t="shared" si="8"/>
        <v>0</v>
      </c>
      <c r="AE28" s="159">
        <f t="shared" si="9"/>
        <v>0</v>
      </c>
      <c r="AG28" s="157">
        <f t="shared" si="30"/>
        <v>0</v>
      </c>
      <c r="AI28" s="159">
        <f t="shared" si="10"/>
        <v>0</v>
      </c>
      <c r="AJ28" s="159">
        <f t="shared" si="11"/>
        <v>0</v>
      </c>
      <c r="AK28" s="231">
        <f t="shared" si="31"/>
        <v>0</v>
      </c>
      <c r="AL28" s="231">
        <f t="shared" si="32"/>
        <v>0</v>
      </c>
      <c r="AM28" s="231">
        <f t="shared" si="33"/>
        <v>0</v>
      </c>
      <c r="AN28" s="194">
        <f t="shared" si="34"/>
        <v>0</v>
      </c>
      <c r="AO28" s="405">
        <f t="shared" si="35"/>
        <v>0</v>
      </c>
      <c r="AP28" s="406">
        <f t="shared" si="36"/>
        <v>0</v>
      </c>
      <c r="AQ28" s="407"/>
      <c r="AR28" s="411">
        <f t="shared" si="37"/>
        <v>0</v>
      </c>
      <c r="AS28" s="408">
        <f t="shared" si="38"/>
        <v>0</v>
      </c>
      <c r="AT28" s="409"/>
      <c r="AU28" s="414">
        <f t="shared" si="39"/>
        <v>0</v>
      </c>
      <c r="AV28" s="406">
        <f t="shared" si="40"/>
        <v>0</v>
      </c>
      <c r="AW28" s="411"/>
      <c r="AX28" s="411">
        <f t="shared" si="41"/>
        <v>0</v>
      </c>
      <c r="AY28" s="412">
        <f t="shared" si="42"/>
        <v>0</v>
      </c>
      <c r="AZ28" s="413"/>
      <c r="BA28" s="411">
        <f t="shared" si="43"/>
        <v>0</v>
      </c>
      <c r="BB28" s="406">
        <f t="shared" si="44"/>
        <v>0</v>
      </c>
      <c r="BC28" s="303" t="str">
        <f t="shared" si="45"/>
        <v xml:space="preserve"> </v>
      </c>
      <c r="BD28" s="210">
        <f t="shared" si="54"/>
        <v>0</v>
      </c>
      <c r="BE28" s="200">
        <f t="shared" si="12"/>
        <v>0</v>
      </c>
      <c r="BF28" s="200">
        <f t="shared" si="13"/>
        <v>0</v>
      </c>
      <c r="BG28" s="200">
        <f t="shared" si="14"/>
        <v>0</v>
      </c>
      <c r="BH28" s="211">
        <f t="shared" si="15"/>
        <v>0</v>
      </c>
      <c r="BI28" s="210" t="str">
        <f t="shared" si="16"/>
        <v xml:space="preserve"> </v>
      </c>
      <c r="BJ28" s="200" t="str">
        <f t="shared" si="17"/>
        <v xml:space="preserve"> </v>
      </c>
      <c r="BK28" s="200" t="str">
        <f t="shared" si="18"/>
        <v xml:space="preserve"> </v>
      </c>
      <c r="BL28" s="200"/>
      <c r="BM28" s="213">
        <f t="shared" si="46"/>
        <v>0</v>
      </c>
      <c r="BO28" s="195" t="str">
        <f t="shared" si="19"/>
        <v/>
      </c>
      <c r="BP28" s="195" t="str">
        <f t="shared" si="20"/>
        <v/>
      </c>
      <c r="BQ28" s="195" t="str">
        <f t="shared" si="21"/>
        <v/>
      </c>
      <c r="BR28" s="215">
        <f t="shared" si="47"/>
        <v>0</v>
      </c>
      <c r="BS28" s="195" t="str">
        <f t="shared" si="48"/>
        <v/>
      </c>
      <c r="BU28" s="301" t="str">
        <f t="shared" si="49"/>
        <v xml:space="preserve"> </v>
      </c>
      <c r="BV28" s="301" t="str">
        <f t="shared" si="49"/>
        <v xml:space="preserve"> </v>
      </c>
      <c r="BW28" s="301" t="str">
        <f t="shared" si="49"/>
        <v xml:space="preserve"> </v>
      </c>
      <c r="BX28" s="242">
        <f t="shared" si="50"/>
        <v>0</v>
      </c>
      <c r="BY28" s="301" t="b">
        <f t="shared" si="51"/>
        <v>0</v>
      </c>
      <c r="BZ28" s="301" t="b">
        <f t="shared" si="52"/>
        <v>0</v>
      </c>
      <c r="CA28" s="301" t="b">
        <f t="shared" si="53"/>
        <v>0</v>
      </c>
    </row>
    <row r="29" spans="1:79">
      <c r="A29" s="35" t="s">
        <v>120</v>
      </c>
      <c r="B29" s="39"/>
      <c r="C29" s="150"/>
      <c r="D29" s="150"/>
      <c r="E29" s="228"/>
      <c r="F29" s="228"/>
      <c r="G29" s="219"/>
      <c r="H29" s="220"/>
      <c r="I29" s="305" t="str">
        <f t="shared" si="0"/>
        <v/>
      </c>
      <c r="J29" s="305" t="str">
        <f t="shared" si="1"/>
        <v/>
      </c>
      <c r="K29" s="305" t="str">
        <f t="shared" si="2"/>
        <v/>
      </c>
      <c r="L29" s="221"/>
      <c r="M29" s="222"/>
      <c r="N29" s="222"/>
      <c r="O29" s="19">
        <f t="shared" si="3"/>
        <v>0</v>
      </c>
      <c r="P29" s="14">
        <f t="shared" si="4"/>
        <v>0</v>
      </c>
      <c r="Q29" s="15">
        <f t="shared" si="22"/>
        <v>0</v>
      </c>
      <c r="R29" s="15">
        <f t="shared" si="23"/>
        <v>0</v>
      </c>
      <c r="S29" s="15">
        <f t="shared" si="24"/>
        <v>0</v>
      </c>
      <c r="T29" s="15">
        <f t="shared" si="5"/>
        <v>0</v>
      </c>
      <c r="U29" s="142">
        <f t="shared" si="25"/>
        <v>0</v>
      </c>
      <c r="V29" s="15">
        <f t="shared" si="6"/>
        <v>0</v>
      </c>
      <c r="W29" s="142">
        <f t="shared" si="7"/>
        <v>0</v>
      </c>
      <c r="X29" s="142">
        <f t="shared" si="26"/>
        <v>0</v>
      </c>
      <c r="Y29" s="15">
        <f t="shared" si="27"/>
        <v>0</v>
      </c>
      <c r="Z29" s="16">
        <f t="shared" si="28"/>
        <v>0</v>
      </c>
      <c r="AA29" s="17">
        <f t="shared" si="29"/>
        <v>0</v>
      </c>
      <c r="AD29" s="159">
        <f t="shared" si="8"/>
        <v>0</v>
      </c>
      <c r="AE29" s="159">
        <f t="shared" si="9"/>
        <v>0</v>
      </c>
      <c r="AG29" s="157">
        <f t="shared" si="30"/>
        <v>0</v>
      </c>
      <c r="AI29" s="159">
        <f t="shared" si="10"/>
        <v>0</v>
      </c>
      <c r="AJ29" s="159">
        <f t="shared" si="11"/>
        <v>0</v>
      </c>
      <c r="AK29" s="231">
        <f t="shared" si="31"/>
        <v>0</v>
      </c>
      <c r="AL29" s="231">
        <f t="shared" si="32"/>
        <v>0</v>
      </c>
      <c r="AM29" s="231">
        <f t="shared" si="33"/>
        <v>0</v>
      </c>
      <c r="AN29" s="194">
        <f t="shared" si="34"/>
        <v>0</v>
      </c>
      <c r="AO29" s="405">
        <f t="shared" si="35"/>
        <v>0</v>
      </c>
      <c r="AP29" s="406">
        <f t="shared" si="36"/>
        <v>0</v>
      </c>
      <c r="AQ29" s="407"/>
      <c r="AR29" s="411">
        <f t="shared" si="37"/>
        <v>0</v>
      </c>
      <c r="AS29" s="408">
        <f t="shared" si="38"/>
        <v>0</v>
      </c>
      <c r="AT29" s="409"/>
      <c r="AU29" s="414">
        <f t="shared" si="39"/>
        <v>0</v>
      </c>
      <c r="AV29" s="406">
        <f t="shared" si="40"/>
        <v>0</v>
      </c>
      <c r="AW29" s="411"/>
      <c r="AX29" s="411">
        <f t="shared" si="41"/>
        <v>0</v>
      </c>
      <c r="AY29" s="412">
        <f t="shared" si="42"/>
        <v>0</v>
      </c>
      <c r="AZ29" s="413"/>
      <c r="BA29" s="411">
        <f t="shared" si="43"/>
        <v>0</v>
      </c>
      <c r="BB29" s="406">
        <f t="shared" si="44"/>
        <v>0</v>
      </c>
      <c r="BC29" s="303" t="str">
        <f t="shared" si="45"/>
        <v xml:space="preserve"> </v>
      </c>
      <c r="BD29" s="210">
        <f t="shared" si="54"/>
        <v>0</v>
      </c>
      <c r="BE29" s="200">
        <f t="shared" si="12"/>
        <v>0</v>
      </c>
      <c r="BF29" s="200">
        <f t="shared" si="13"/>
        <v>0</v>
      </c>
      <c r="BG29" s="200">
        <f t="shared" si="14"/>
        <v>0</v>
      </c>
      <c r="BH29" s="211">
        <f t="shared" si="15"/>
        <v>0</v>
      </c>
      <c r="BI29" s="210" t="str">
        <f t="shared" si="16"/>
        <v xml:space="preserve"> </v>
      </c>
      <c r="BJ29" s="200" t="str">
        <f t="shared" si="17"/>
        <v xml:space="preserve"> </v>
      </c>
      <c r="BK29" s="200" t="str">
        <f t="shared" si="18"/>
        <v xml:space="preserve"> </v>
      </c>
      <c r="BL29" s="200"/>
      <c r="BM29" s="213">
        <f t="shared" si="46"/>
        <v>0</v>
      </c>
      <c r="BO29" s="195" t="str">
        <f t="shared" si="19"/>
        <v/>
      </c>
      <c r="BP29" s="195" t="str">
        <f t="shared" si="20"/>
        <v/>
      </c>
      <c r="BQ29" s="195" t="str">
        <f t="shared" si="21"/>
        <v/>
      </c>
      <c r="BR29" s="215">
        <f t="shared" si="47"/>
        <v>0</v>
      </c>
      <c r="BS29" s="195" t="str">
        <f t="shared" si="48"/>
        <v/>
      </c>
      <c r="BU29" s="301" t="str">
        <f t="shared" si="49"/>
        <v xml:space="preserve"> </v>
      </c>
      <c r="BV29" s="301" t="str">
        <f t="shared" si="49"/>
        <v xml:space="preserve"> </v>
      </c>
      <c r="BW29" s="301" t="str">
        <f t="shared" si="49"/>
        <v xml:space="preserve"> </v>
      </c>
      <c r="BX29" s="242">
        <f t="shared" si="50"/>
        <v>0</v>
      </c>
      <c r="BY29" s="301" t="b">
        <f t="shared" si="51"/>
        <v>0</v>
      </c>
      <c r="BZ29" s="301" t="b">
        <f t="shared" si="52"/>
        <v>0</v>
      </c>
      <c r="CA29" s="301" t="b">
        <f t="shared" si="53"/>
        <v>0</v>
      </c>
    </row>
    <row r="30" spans="1:79">
      <c r="A30" s="36" t="s">
        <v>121</v>
      </c>
      <c r="B30" s="38"/>
      <c r="C30" s="149"/>
      <c r="D30" s="149"/>
      <c r="E30" s="223"/>
      <c r="F30" s="223"/>
      <c r="G30" s="224"/>
      <c r="H30" s="225"/>
      <c r="I30" s="306" t="str">
        <f t="shared" si="0"/>
        <v/>
      </c>
      <c r="J30" s="306" t="str">
        <f t="shared" si="1"/>
        <v/>
      </c>
      <c r="K30" s="306" t="str">
        <f t="shared" si="2"/>
        <v/>
      </c>
      <c r="L30" s="226"/>
      <c r="M30" s="227"/>
      <c r="N30" s="227"/>
      <c r="O30" s="19">
        <f t="shared" si="3"/>
        <v>0</v>
      </c>
      <c r="P30" s="14">
        <f t="shared" si="4"/>
        <v>0</v>
      </c>
      <c r="Q30" s="15">
        <f t="shared" si="22"/>
        <v>0</v>
      </c>
      <c r="R30" s="15">
        <f t="shared" si="23"/>
        <v>0</v>
      </c>
      <c r="S30" s="15">
        <f t="shared" si="24"/>
        <v>0</v>
      </c>
      <c r="T30" s="15">
        <f t="shared" si="5"/>
        <v>0</v>
      </c>
      <c r="U30" s="142">
        <f t="shared" si="25"/>
        <v>0</v>
      </c>
      <c r="V30" s="15">
        <f t="shared" si="6"/>
        <v>0</v>
      </c>
      <c r="W30" s="142">
        <f t="shared" si="7"/>
        <v>0</v>
      </c>
      <c r="X30" s="142">
        <f t="shared" si="26"/>
        <v>0</v>
      </c>
      <c r="Y30" s="15">
        <f t="shared" si="27"/>
        <v>0</v>
      </c>
      <c r="Z30" s="16">
        <f t="shared" si="28"/>
        <v>0</v>
      </c>
      <c r="AA30" s="17">
        <f t="shared" si="29"/>
        <v>0</v>
      </c>
      <c r="AD30" s="159">
        <f t="shared" si="8"/>
        <v>0</v>
      </c>
      <c r="AE30" s="159">
        <f t="shared" si="9"/>
        <v>0</v>
      </c>
      <c r="AG30" s="157">
        <f t="shared" si="30"/>
        <v>0</v>
      </c>
      <c r="AI30" s="159">
        <f t="shared" si="10"/>
        <v>0</v>
      </c>
      <c r="AJ30" s="159">
        <f t="shared" si="11"/>
        <v>0</v>
      </c>
      <c r="AK30" s="231">
        <f t="shared" si="31"/>
        <v>0</v>
      </c>
      <c r="AL30" s="231">
        <f t="shared" si="32"/>
        <v>0</v>
      </c>
      <c r="AM30" s="231">
        <f t="shared" si="33"/>
        <v>0</v>
      </c>
      <c r="AN30" s="194">
        <f t="shared" si="34"/>
        <v>0</v>
      </c>
      <c r="AO30" s="405">
        <f t="shared" si="35"/>
        <v>0</v>
      </c>
      <c r="AP30" s="406">
        <f t="shared" si="36"/>
        <v>0</v>
      </c>
      <c r="AQ30" s="407"/>
      <c r="AR30" s="411">
        <f t="shared" si="37"/>
        <v>0</v>
      </c>
      <c r="AS30" s="408">
        <f t="shared" si="38"/>
        <v>0</v>
      </c>
      <c r="AT30" s="409"/>
      <c r="AU30" s="414">
        <f t="shared" si="39"/>
        <v>0</v>
      </c>
      <c r="AV30" s="406">
        <f t="shared" si="40"/>
        <v>0</v>
      </c>
      <c r="AW30" s="411"/>
      <c r="AX30" s="411">
        <f t="shared" si="41"/>
        <v>0</v>
      </c>
      <c r="AY30" s="412">
        <f t="shared" si="42"/>
        <v>0</v>
      </c>
      <c r="AZ30" s="413"/>
      <c r="BA30" s="411">
        <f t="shared" si="43"/>
        <v>0</v>
      </c>
      <c r="BB30" s="406">
        <f t="shared" si="44"/>
        <v>0</v>
      </c>
      <c r="BC30" s="303" t="str">
        <f t="shared" si="45"/>
        <v xml:space="preserve"> </v>
      </c>
      <c r="BD30" s="210">
        <f t="shared" si="54"/>
        <v>0</v>
      </c>
      <c r="BE30" s="200">
        <f t="shared" si="12"/>
        <v>0</v>
      </c>
      <c r="BF30" s="200">
        <f t="shared" si="13"/>
        <v>0</v>
      </c>
      <c r="BG30" s="200">
        <f t="shared" si="14"/>
        <v>0</v>
      </c>
      <c r="BH30" s="211">
        <f t="shared" si="15"/>
        <v>0</v>
      </c>
      <c r="BI30" s="210" t="str">
        <f t="shared" si="16"/>
        <v xml:space="preserve"> </v>
      </c>
      <c r="BJ30" s="200" t="str">
        <f t="shared" si="17"/>
        <v xml:space="preserve"> </v>
      </c>
      <c r="BK30" s="200" t="str">
        <f t="shared" si="18"/>
        <v xml:space="preserve"> </v>
      </c>
      <c r="BL30" s="200"/>
      <c r="BM30" s="213">
        <f t="shared" si="46"/>
        <v>0</v>
      </c>
      <c r="BO30" s="195" t="str">
        <f t="shared" si="19"/>
        <v/>
      </c>
      <c r="BP30" s="195" t="str">
        <f t="shared" si="20"/>
        <v/>
      </c>
      <c r="BQ30" s="195" t="str">
        <f t="shared" si="21"/>
        <v/>
      </c>
      <c r="BR30" s="215">
        <f t="shared" si="47"/>
        <v>0</v>
      </c>
      <c r="BS30" s="195" t="str">
        <f t="shared" si="48"/>
        <v/>
      </c>
      <c r="BU30" s="301" t="str">
        <f t="shared" si="49"/>
        <v xml:space="preserve"> </v>
      </c>
      <c r="BV30" s="301" t="str">
        <f t="shared" si="49"/>
        <v xml:space="preserve"> </v>
      </c>
      <c r="BW30" s="301" t="str">
        <f t="shared" si="49"/>
        <v xml:space="preserve"> </v>
      </c>
      <c r="BX30" s="242">
        <f t="shared" si="50"/>
        <v>0</v>
      </c>
      <c r="BY30" s="301" t="b">
        <f t="shared" si="51"/>
        <v>0</v>
      </c>
      <c r="BZ30" s="301" t="b">
        <f t="shared" si="52"/>
        <v>0</v>
      </c>
      <c r="CA30" s="301" t="b">
        <f t="shared" si="53"/>
        <v>0</v>
      </c>
    </row>
    <row r="31" spans="1:79">
      <c r="A31" s="35" t="s">
        <v>122</v>
      </c>
      <c r="B31" s="39"/>
      <c r="C31" s="150"/>
      <c r="D31" s="150"/>
      <c r="E31" s="228"/>
      <c r="F31" s="228"/>
      <c r="G31" s="219"/>
      <c r="H31" s="220"/>
      <c r="I31" s="305" t="str">
        <f t="shared" si="0"/>
        <v/>
      </c>
      <c r="J31" s="305" t="str">
        <f t="shared" si="1"/>
        <v/>
      </c>
      <c r="K31" s="305" t="str">
        <f t="shared" si="2"/>
        <v/>
      </c>
      <c r="L31" s="221"/>
      <c r="M31" s="222"/>
      <c r="N31" s="222"/>
      <c r="O31" s="19">
        <f t="shared" si="3"/>
        <v>0</v>
      </c>
      <c r="P31" s="14">
        <f t="shared" si="4"/>
        <v>0</v>
      </c>
      <c r="Q31" s="15">
        <f t="shared" si="22"/>
        <v>0</v>
      </c>
      <c r="R31" s="15">
        <f t="shared" si="23"/>
        <v>0</v>
      </c>
      <c r="S31" s="15">
        <f t="shared" si="24"/>
        <v>0</v>
      </c>
      <c r="T31" s="15">
        <f t="shared" si="5"/>
        <v>0</v>
      </c>
      <c r="U31" s="142">
        <f t="shared" si="25"/>
        <v>0</v>
      </c>
      <c r="V31" s="15">
        <f t="shared" si="6"/>
        <v>0</v>
      </c>
      <c r="W31" s="142">
        <f t="shared" si="7"/>
        <v>0</v>
      </c>
      <c r="X31" s="142">
        <f t="shared" si="26"/>
        <v>0</v>
      </c>
      <c r="Y31" s="15">
        <f t="shared" si="27"/>
        <v>0</v>
      </c>
      <c r="Z31" s="16">
        <f t="shared" si="28"/>
        <v>0</v>
      </c>
      <c r="AA31" s="17">
        <f t="shared" si="29"/>
        <v>0</v>
      </c>
      <c r="AD31" s="159">
        <f t="shared" si="8"/>
        <v>0</v>
      </c>
      <c r="AE31" s="159">
        <f t="shared" si="9"/>
        <v>0</v>
      </c>
      <c r="AG31" s="157">
        <f t="shared" si="30"/>
        <v>0</v>
      </c>
      <c r="AI31" s="159">
        <f t="shared" si="10"/>
        <v>0</v>
      </c>
      <c r="AJ31" s="159">
        <f t="shared" si="11"/>
        <v>0</v>
      </c>
      <c r="AK31" s="231">
        <f t="shared" si="31"/>
        <v>0</v>
      </c>
      <c r="AL31" s="231">
        <f t="shared" si="32"/>
        <v>0</v>
      </c>
      <c r="AM31" s="231">
        <f t="shared" si="33"/>
        <v>0</v>
      </c>
      <c r="AN31" s="194">
        <f t="shared" si="34"/>
        <v>0</v>
      </c>
      <c r="AO31" s="405">
        <f t="shared" si="35"/>
        <v>0</v>
      </c>
      <c r="AP31" s="406">
        <f t="shared" si="36"/>
        <v>0</v>
      </c>
      <c r="AQ31" s="407"/>
      <c r="AR31" s="411">
        <f t="shared" si="37"/>
        <v>0</v>
      </c>
      <c r="AS31" s="408">
        <f t="shared" si="38"/>
        <v>0</v>
      </c>
      <c r="AT31" s="409"/>
      <c r="AU31" s="414">
        <f t="shared" si="39"/>
        <v>0</v>
      </c>
      <c r="AV31" s="406">
        <f t="shared" si="40"/>
        <v>0</v>
      </c>
      <c r="AW31" s="411"/>
      <c r="AX31" s="411">
        <f t="shared" si="41"/>
        <v>0</v>
      </c>
      <c r="AY31" s="412">
        <f t="shared" si="42"/>
        <v>0</v>
      </c>
      <c r="AZ31" s="413"/>
      <c r="BA31" s="411">
        <f t="shared" si="43"/>
        <v>0</v>
      </c>
      <c r="BB31" s="406">
        <f t="shared" si="44"/>
        <v>0</v>
      </c>
      <c r="BC31" s="303" t="str">
        <f t="shared" si="45"/>
        <v xml:space="preserve"> </v>
      </c>
      <c r="BD31" s="210">
        <f t="shared" si="54"/>
        <v>0</v>
      </c>
      <c r="BE31" s="200">
        <f t="shared" si="12"/>
        <v>0</v>
      </c>
      <c r="BF31" s="200">
        <f t="shared" si="13"/>
        <v>0</v>
      </c>
      <c r="BG31" s="200">
        <f t="shared" si="14"/>
        <v>0</v>
      </c>
      <c r="BH31" s="211">
        <f t="shared" si="15"/>
        <v>0</v>
      </c>
      <c r="BI31" s="210" t="str">
        <f t="shared" si="16"/>
        <v xml:space="preserve"> </v>
      </c>
      <c r="BJ31" s="200" t="str">
        <f t="shared" si="17"/>
        <v xml:space="preserve"> </v>
      </c>
      <c r="BK31" s="200" t="str">
        <f t="shared" si="18"/>
        <v xml:space="preserve"> </v>
      </c>
      <c r="BL31" s="200"/>
      <c r="BM31" s="213">
        <f t="shared" si="46"/>
        <v>0</v>
      </c>
      <c r="BO31" s="195" t="str">
        <f t="shared" si="19"/>
        <v/>
      </c>
      <c r="BP31" s="195" t="str">
        <f t="shared" si="20"/>
        <v/>
      </c>
      <c r="BQ31" s="195" t="str">
        <f t="shared" si="21"/>
        <v/>
      </c>
      <c r="BR31" s="215">
        <f t="shared" si="47"/>
        <v>0</v>
      </c>
      <c r="BS31" s="195" t="str">
        <f t="shared" si="48"/>
        <v/>
      </c>
      <c r="BU31" s="301" t="str">
        <f t="shared" si="49"/>
        <v xml:space="preserve"> </v>
      </c>
      <c r="BV31" s="301" t="str">
        <f t="shared" si="49"/>
        <v xml:space="preserve"> </v>
      </c>
      <c r="BW31" s="301" t="str">
        <f t="shared" si="49"/>
        <v xml:space="preserve"> </v>
      </c>
      <c r="BX31" s="242">
        <f t="shared" si="50"/>
        <v>0</v>
      </c>
      <c r="BY31" s="301" t="b">
        <f t="shared" si="51"/>
        <v>0</v>
      </c>
      <c r="BZ31" s="301" t="b">
        <f t="shared" si="52"/>
        <v>0</v>
      </c>
      <c r="CA31" s="301" t="b">
        <f t="shared" si="53"/>
        <v>0</v>
      </c>
    </row>
    <row r="32" spans="1:79">
      <c r="A32" s="36" t="s">
        <v>123</v>
      </c>
      <c r="B32" s="38"/>
      <c r="C32" s="149"/>
      <c r="D32" s="149"/>
      <c r="E32" s="223"/>
      <c r="F32" s="223"/>
      <c r="G32" s="224"/>
      <c r="H32" s="225"/>
      <c r="I32" s="306" t="str">
        <f t="shared" si="0"/>
        <v/>
      </c>
      <c r="J32" s="306" t="str">
        <f t="shared" si="1"/>
        <v/>
      </c>
      <c r="K32" s="306" t="str">
        <f t="shared" si="2"/>
        <v/>
      </c>
      <c r="L32" s="226"/>
      <c r="M32" s="227"/>
      <c r="N32" s="227"/>
      <c r="O32" s="19">
        <f t="shared" si="3"/>
        <v>0</v>
      </c>
      <c r="P32" s="14">
        <f t="shared" si="4"/>
        <v>0</v>
      </c>
      <c r="Q32" s="15">
        <f t="shared" si="22"/>
        <v>0</v>
      </c>
      <c r="R32" s="15">
        <f t="shared" si="23"/>
        <v>0</v>
      </c>
      <c r="S32" s="15">
        <f t="shared" si="24"/>
        <v>0</v>
      </c>
      <c r="T32" s="15">
        <f t="shared" si="5"/>
        <v>0</v>
      </c>
      <c r="U32" s="142">
        <f t="shared" si="25"/>
        <v>0</v>
      </c>
      <c r="V32" s="15">
        <f t="shared" si="6"/>
        <v>0</v>
      </c>
      <c r="W32" s="142">
        <f t="shared" si="7"/>
        <v>0</v>
      </c>
      <c r="X32" s="142">
        <f t="shared" si="26"/>
        <v>0</v>
      </c>
      <c r="Y32" s="15">
        <f t="shared" si="27"/>
        <v>0</v>
      </c>
      <c r="Z32" s="16">
        <f t="shared" si="28"/>
        <v>0</v>
      </c>
      <c r="AA32" s="17">
        <f t="shared" si="29"/>
        <v>0</v>
      </c>
      <c r="AD32" s="159">
        <f t="shared" si="8"/>
        <v>0</v>
      </c>
      <c r="AE32" s="159">
        <f t="shared" si="9"/>
        <v>0</v>
      </c>
      <c r="AG32" s="157">
        <f t="shared" si="30"/>
        <v>0</v>
      </c>
      <c r="AI32" s="159">
        <f t="shared" si="10"/>
        <v>0</v>
      </c>
      <c r="AJ32" s="159">
        <f t="shared" si="11"/>
        <v>0</v>
      </c>
      <c r="AK32" s="231">
        <f t="shared" si="31"/>
        <v>0</v>
      </c>
      <c r="AL32" s="231">
        <f t="shared" si="32"/>
        <v>0</v>
      </c>
      <c r="AM32" s="231">
        <f t="shared" si="33"/>
        <v>0</v>
      </c>
      <c r="AN32" s="194">
        <f t="shared" si="34"/>
        <v>0</v>
      </c>
      <c r="AO32" s="405">
        <f t="shared" si="35"/>
        <v>0</v>
      </c>
      <c r="AP32" s="406">
        <f t="shared" si="36"/>
        <v>0</v>
      </c>
      <c r="AQ32" s="407"/>
      <c r="AR32" s="411">
        <f t="shared" si="37"/>
        <v>0</v>
      </c>
      <c r="AS32" s="408">
        <f t="shared" si="38"/>
        <v>0</v>
      </c>
      <c r="AT32" s="409"/>
      <c r="AU32" s="414">
        <f t="shared" si="39"/>
        <v>0</v>
      </c>
      <c r="AV32" s="406">
        <f t="shared" si="40"/>
        <v>0</v>
      </c>
      <c r="AW32" s="411"/>
      <c r="AX32" s="411">
        <f t="shared" si="41"/>
        <v>0</v>
      </c>
      <c r="AY32" s="412">
        <f t="shared" si="42"/>
        <v>0</v>
      </c>
      <c r="AZ32" s="413"/>
      <c r="BA32" s="411">
        <f t="shared" si="43"/>
        <v>0</v>
      </c>
      <c r="BB32" s="406">
        <f t="shared" si="44"/>
        <v>0</v>
      </c>
      <c r="BC32" s="303" t="str">
        <f t="shared" si="45"/>
        <v xml:space="preserve"> </v>
      </c>
      <c r="BD32" s="210">
        <f t="shared" si="54"/>
        <v>0</v>
      </c>
      <c r="BE32" s="200">
        <f t="shared" si="12"/>
        <v>0</v>
      </c>
      <c r="BF32" s="200">
        <f t="shared" si="13"/>
        <v>0</v>
      </c>
      <c r="BG32" s="200">
        <f t="shared" si="14"/>
        <v>0</v>
      </c>
      <c r="BH32" s="211">
        <f t="shared" si="15"/>
        <v>0</v>
      </c>
      <c r="BI32" s="210" t="str">
        <f t="shared" si="16"/>
        <v xml:space="preserve"> </v>
      </c>
      <c r="BJ32" s="200" t="str">
        <f t="shared" si="17"/>
        <v xml:space="preserve"> </v>
      </c>
      <c r="BK32" s="200" t="str">
        <f t="shared" si="18"/>
        <v xml:space="preserve"> </v>
      </c>
      <c r="BL32" s="200"/>
      <c r="BM32" s="213">
        <f t="shared" si="46"/>
        <v>0</v>
      </c>
      <c r="BO32" s="195" t="str">
        <f t="shared" si="19"/>
        <v/>
      </c>
      <c r="BP32" s="195" t="str">
        <f t="shared" si="20"/>
        <v/>
      </c>
      <c r="BQ32" s="195" t="str">
        <f t="shared" si="21"/>
        <v/>
      </c>
      <c r="BR32" s="215">
        <f t="shared" si="47"/>
        <v>0</v>
      </c>
      <c r="BS32" s="195" t="str">
        <f t="shared" si="48"/>
        <v/>
      </c>
      <c r="BU32" s="301" t="str">
        <f t="shared" si="49"/>
        <v xml:space="preserve"> </v>
      </c>
      <c r="BV32" s="301" t="str">
        <f t="shared" si="49"/>
        <v xml:space="preserve"> </v>
      </c>
      <c r="BW32" s="301" t="str">
        <f t="shared" si="49"/>
        <v xml:space="preserve"> </v>
      </c>
      <c r="BX32" s="242">
        <f t="shared" si="50"/>
        <v>0</v>
      </c>
      <c r="BY32" s="301" t="b">
        <f t="shared" si="51"/>
        <v>0</v>
      </c>
      <c r="BZ32" s="301" t="b">
        <f t="shared" si="52"/>
        <v>0</v>
      </c>
      <c r="CA32" s="301" t="b">
        <f t="shared" si="53"/>
        <v>0</v>
      </c>
    </row>
    <row r="33" spans="1:79">
      <c r="A33" s="35" t="s">
        <v>124</v>
      </c>
      <c r="B33" s="39"/>
      <c r="C33" s="150"/>
      <c r="D33" s="150"/>
      <c r="E33" s="228"/>
      <c r="F33" s="228"/>
      <c r="G33" s="219"/>
      <c r="H33" s="220"/>
      <c r="I33" s="305" t="str">
        <f t="shared" si="0"/>
        <v/>
      </c>
      <c r="J33" s="305" t="str">
        <f t="shared" si="1"/>
        <v/>
      </c>
      <c r="K33" s="305" t="str">
        <f t="shared" si="2"/>
        <v/>
      </c>
      <c r="L33" s="221"/>
      <c r="M33" s="222"/>
      <c r="N33" s="222"/>
      <c r="O33" s="19">
        <f t="shared" si="3"/>
        <v>0</v>
      </c>
      <c r="P33" s="14">
        <f t="shared" si="4"/>
        <v>0</v>
      </c>
      <c r="Q33" s="15">
        <f t="shared" si="22"/>
        <v>0</v>
      </c>
      <c r="R33" s="15">
        <f t="shared" si="23"/>
        <v>0</v>
      </c>
      <c r="S33" s="15">
        <f t="shared" si="24"/>
        <v>0</v>
      </c>
      <c r="T33" s="15">
        <f t="shared" si="5"/>
        <v>0</v>
      </c>
      <c r="U33" s="142">
        <f t="shared" si="25"/>
        <v>0</v>
      </c>
      <c r="V33" s="15">
        <f t="shared" si="6"/>
        <v>0</v>
      </c>
      <c r="W33" s="142">
        <f t="shared" si="7"/>
        <v>0</v>
      </c>
      <c r="X33" s="142">
        <f t="shared" si="26"/>
        <v>0</v>
      </c>
      <c r="Y33" s="15">
        <f t="shared" si="27"/>
        <v>0</v>
      </c>
      <c r="Z33" s="16">
        <f t="shared" si="28"/>
        <v>0</v>
      </c>
      <c r="AA33" s="17">
        <f t="shared" si="29"/>
        <v>0</v>
      </c>
      <c r="AD33" s="159">
        <f t="shared" si="8"/>
        <v>0</v>
      </c>
      <c r="AE33" s="159">
        <f t="shared" si="9"/>
        <v>0</v>
      </c>
      <c r="AG33" s="157">
        <f t="shared" si="30"/>
        <v>0</v>
      </c>
      <c r="AI33" s="159">
        <f t="shared" si="10"/>
        <v>0</v>
      </c>
      <c r="AJ33" s="159">
        <f t="shared" si="11"/>
        <v>0</v>
      </c>
      <c r="AK33" s="231">
        <f t="shared" si="31"/>
        <v>0</v>
      </c>
      <c r="AL33" s="231">
        <f t="shared" si="32"/>
        <v>0</v>
      </c>
      <c r="AM33" s="231">
        <f t="shared" si="33"/>
        <v>0</v>
      </c>
      <c r="AN33" s="194">
        <f t="shared" si="34"/>
        <v>0</v>
      </c>
      <c r="AO33" s="405">
        <f t="shared" si="35"/>
        <v>0</v>
      </c>
      <c r="AP33" s="406">
        <f t="shared" si="36"/>
        <v>0</v>
      </c>
      <c r="AQ33" s="407"/>
      <c r="AR33" s="411">
        <f t="shared" si="37"/>
        <v>0</v>
      </c>
      <c r="AS33" s="408">
        <f t="shared" si="38"/>
        <v>0</v>
      </c>
      <c r="AT33" s="409"/>
      <c r="AU33" s="414">
        <f t="shared" si="39"/>
        <v>0</v>
      </c>
      <c r="AV33" s="406">
        <f t="shared" si="40"/>
        <v>0</v>
      </c>
      <c r="AW33" s="411"/>
      <c r="AX33" s="411">
        <f t="shared" si="41"/>
        <v>0</v>
      </c>
      <c r="AY33" s="412">
        <f t="shared" si="42"/>
        <v>0</v>
      </c>
      <c r="AZ33" s="413"/>
      <c r="BA33" s="411">
        <f t="shared" si="43"/>
        <v>0</v>
      </c>
      <c r="BB33" s="406">
        <f t="shared" si="44"/>
        <v>0</v>
      </c>
      <c r="BC33" s="303" t="str">
        <f t="shared" si="45"/>
        <v xml:space="preserve"> </v>
      </c>
      <c r="BD33" s="210">
        <f t="shared" si="54"/>
        <v>0</v>
      </c>
      <c r="BE33" s="200">
        <f t="shared" si="12"/>
        <v>0</v>
      </c>
      <c r="BF33" s="200">
        <f t="shared" si="13"/>
        <v>0</v>
      </c>
      <c r="BG33" s="200">
        <f t="shared" si="14"/>
        <v>0</v>
      </c>
      <c r="BH33" s="211">
        <f t="shared" si="15"/>
        <v>0</v>
      </c>
      <c r="BI33" s="210" t="str">
        <f t="shared" si="16"/>
        <v xml:space="preserve"> </v>
      </c>
      <c r="BJ33" s="200" t="str">
        <f t="shared" si="17"/>
        <v xml:space="preserve"> </v>
      </c>
      <c r="BK33" s="200" t="str">
        <f t="shared" si="18"/>
        <v xml:space="preserve"> </v>
      </c>
      <c r="BL33" s="200"/>
      <c r="BM33" s="213">
        <f t="shared" si="46"/>
        <v>0</v>
      </c>
      <c r="BO33" s="195" t="str">
        <f t="shared" si="19"/>
        <v/>
      </c>
      <c r="BP33" s="195" t="str">
        <f t="shared" si="20"/>
        <v/>
      </c>
      <c r="BQ33" s="195" t="str">
        <f t="shared" si="21"/>
        <v/>
      </c>
      <c r="BR33" s="215">
        <f t="shared" si="47"/>
        <v>0</v>
      </c>
      <c r="BS33" s="195" t="str">
        <f t="shared" si="48"/>
        <v/>
      </c>
      <c r="BU33" s="301" t="str">
        <f t="shared" si="49"/>
        <v xml:space="preserve"> </v>
      </c>
      <c r="BV33" s="301" t="str">
        <f t="shared" si="49"/>
        <v xml:space="preserve"> </v>
      </c>
      <c r="BW33" s="301" t="str">
        <f t="shared" si="49"/>
        <v xml:space="preserve"> </v>
      </c>
      <c r="BX33" s="242">
        <f t="shared" si="50"/>
        <v>0</v>
      </c>
      <c r="BY33" s="301" t="b">
        <f t="shared" si="51"/>
        <v>0</v>
      </c>
      <c r="BZ33" s="301" t="b">
        <f t="shared" si="52"/>
        <v>0</v>
      </c>
      <c r="CA33" s="301" t="b">
        <f t="shared" si="53"/>
        <v>0</v>
      </c>
    </row>
    <row r="34" spans="1:79">
      <c r="A34" s="36" t="s">
        <v>125</v>
      </c>
      <c r="B34" s="38"/>
      <c r="C34" s="149"/>
      <c r="D34" s="149"/>
      <c r="E34" s="223"/>
      <c r="F34" s="223"/>
      <c r="G34" s="224"/>
      <c r="H34" s="225"/>
      <c r="I34" s="306" t="str">
        <f t="shared" si="0"/>
        <v/>
      </c>
      <c r="J34" s="306" t="str">
        <f t="shared" si="1"/>
        <v/>
      </c>
      <c r="K34" s="306" t="str">
        <f t="shared" si="2"/>
        <v/>
      </c>
      <c r="L34" s="226"/>
      <c r="M34" s="227"/>
      <c r="N34" s="227"/>
      <c r="O34" s="19">
        <f t="shared" si="3"/>
        <v>0</v>
      </c>
      <c r="P34" s="14">
        <f t="shared" si="4"/>
        <v>0</v>
      </c>
      <c r="Q34" s="15">
        <f t="shared" si="22"/>
        <v>0</v>
      </c>
      <c r="R34" s="15">
        <f t="shared" si="23"/>
        <v>0</v>
      </c>
      <c r="S34" s="15">
        <f t="shared" si="24"/>
        <v>0</v>
      </c>
      <c r="T34" s="15">
        <f t="shared" si="5"/>
        <v>0</v>
      </c>
      <c r="U34" s="142">
        <f t="shared" si="25"/>
        <v>0</v>
      </c>
      <c r="V34" s="15">
        <f t="shared" si="6"/>
        <v>0</v>
      </c>
      <c r="W34" s="142">
        <f t="shared" si="7"/>
        <v>0</v>
      </c>
      <c r="X34" s="142">
        <f t="shared" si="26"/>
        <v>0</v>
      </c>
      <c r="Y34" s="15">
        <f t="shared" si="27"/>
        <v>0</v>
      </c>
      <c r="Z34" s="16">
        <f t="shared" si="28"/>
        <v>0</v>
      </c>
      <c r="AA34" s="17">
        <f t="shared" si="29"/>
        <v>0</v>
      </c>
      <c r="AD34" s="159">
        <f t="shared" si="8"/>
        <v>0</v>
      </c>
      <c r="AE34" s="159">
        <f t="shared" si="9"/>
        <v>0</v>
      </c>
      <c r="AG34" s="157">
        <f t="shared" si="30"/>
        <v>0</v>
      </c>
      <c r="AI34" s="159">
        <f t="shared" si="10"/>
        <v>0</v>
      </c>
      <c r="AJ34" s="159">
        <f t="shared" si="11"/>
        <v>0</v>
      </c>
      <c r="AK34" s="231">
        <f t="shared" si="31"/>
        <v>0</v>
      </c>
      <c r="AL34" s="231">
        <f t="shared" si="32"/>
        <v>0</v>
      </c>
      <c r="AM34" s="231">
        <f t="shared" si="33"/>
        <v>0</v>
      </c>
      <c r="AN34" s="194">
        <f t="shared" si="34"/>
        <v>0</v>
      </c>
      <c r="AO34" s="405">
        <f t="shared" si="35"/>
        <v>0</v>
      </c>
      <c r="AP34" s="406">
        <f t="shared" si="36"/>
        <v>0</v>
      </c>
      <c r="AQ34" s="407"/>
      <c r="AR34" s="411">
        <f t="shared" si="37"/>
        <v>0</v>
      </c>
      <c r="AS34" s="408">
        <f t="shared" si="38"/>
        <v>0</v>
      </c>
      <c r="AT34" s="409"/>
      <c r="AU34" s="414">
        <f t="shared" si="39"/>
        <v>0</v>
      </c>
      <c r="AV34" s="406">
        <f t="shared" si="40"/>
        <v>0</v>
      </c>
      <c r="AW34" s="411"/>
      <c r="AX34" s="411">
        <f t="shared" si="41"/>
        <v>0</v>
      </c>
      <c r="AY34" s="412">
        <f t="shared" si="42"/>
        <v>0</v>
      </c>
      <c r="AZ34" s="413"/>
      <c r="BA34" s="411">
        <f t="shared" si="43"/>
        <v>0</v>
      </c>
      <c r="BB34" s="406">
        <f t="shared" si="44"/>
        <v>0</v>
      </c>
      <c r="BC34" s="303" t="str">
        <f t="shared" si="45"/>
        <v xml:space="preserve"> </v>
      </c>
      <c r="BD34" s="210">
        <f t="shared" si="54"/>
        <v>0</v>
      </c>
      <c r="BE34" s="200">
        <f t="shared" si="12"/>
        <v>0</v>
      </c>
      <c r="BF34" s="200">
        <f t="shared" si="13"/>
        <v>0</v>
      </c>
      <c r="BG34" s="200">
        <f t="shared" si="14"/>
        <v>0</v>
      </c>
      <c r="BH34" s="211">
        <f t="shared" si="15"/>
        <v>0</v>
      </c>
      <c r="BI34" s="210" t="str">
        <f t="shared" si="16"/>
        <v xml:space="preserve"> </v>
      </c>
      <c r="BJ34" s="200" t="str">
        <f t="shared" si="17"/>
        <v xml:space="preserve"> </v>
      </c>
      <c r="BK34" s="200" t="str">
        <f t="shared" si="18"/>
        <v xml:space="preserve"> </v>
      </c>
      <c r="BL34" s="200"/>
      <c r="BM34" s="213">
        <f t="shared" si="46"/>
        <v>0</v>
      </c>
      <c r="BO34" s="195" t="str">
        <f t="shared" si="19"/>
        <v/>
      </c>
      <c r="BP34" s="195" t="str">
        <f t="shared" si="20"/>
        <v/>
      </c>
      <c r="BQ34" s="195" t="str">
        <f t="shared" si="21"/>
        <v/>
      </c>
      <c r="BR34" s="215">
        <f t="shared" si="47"/>
        <v>0</v>
      </c>
      <c r="BS34" s="195" t="str">
        <f t="shared" si="48"/>
        <v/>
      </c>
      <c r="BU34" s="301" t="str">
        <f t="shared" si="49"/>
        <v xml:space="preserve"> </v>
      </c>
      <c r="BV34" s="301" t="str">
        <f t="shared" si="49"/>
        <v xml:space="preserve"> </v>
      </c>
      <c r="BW34" s="301" t="str">
        <f t="shared" si="49"/>
        <v xml:space="preserve"> </v>
      </c>
      <c r="BX34" s="242">
        <f t="shared" si="50"/>
        <v>0</v>
      </c>
      <c r="BY34" s="301" t="b">
        <f t="shared" si="51"/>
        <v>0</v>
      </c>
      <c r="BZ34" s="301" t="b">
        <f t="shared" si="52"/>
        <v>0</v>
      </c>
      <c r="CA34" s="301" t="b">
        <f t="shared" si="53"/>
        <v>0</v>
      </c>
    </row>
    <row r="35" spans="1:79">
      <c r="A35" s="35" t="s">
        <v>126</v>
      </c>
      <c r="B35" s="39"/>
      <c r="C35" s="150"/>
      <c r="D35" s="150"/>
      <c r="E35" s="228"/>
      <c r="F35" s="228"/>
      <c r="G35" s="219"/>
      <c r="H35" s="220"/>
      <c r="I35" s="305" t="str">
        <f t="shared" si="0"/>
        <v/>
      </c>
      <c r="J35" s="305" t="str">
        <f t="shared" si="1"/>
        <v/>
      </c>
      <c r="K35" s="305" t="str">
        <f t="shared" si="2"/>
        <v/>
      </c>
      <c r="L35" s="221"/>
      <c r="M35" s="222"/>
      <c r="N35" s="222"/>
      <c r="O35" s="19">
        <f t="shared" si="3"/>
        <v>0</v>
      </c>
      <c r="P35" s="14">
        <f t="shared" si="4"/>
        <v>0</v>
      </c>
      <c r="Q35" s="15">
        <f t="shared" si="22"/>
        <v>0</v>
      </c>
      <c r="R35" s="15">
        <f t="shared" si="23"/>
        <v>0</v>
      </c>
      <c r="S35" s="15">
        <f t="shared" si="24"/>
        <v>0</v>
      </c>
      <c r="T35" s="15">
        <f t="shared" si="5"/>
        <v>0</v>
      </c>
      <c r="U35" s="142">
        <f t="shared" si="25"/>
        <v>0</v>
      </c>
      <c r="V35" s="15">
        <f t="shared" si="6"/>
        <v>0</v>
      </c>
      <c r="W35" s="142">
        <f t="shared" si="7"/>
        <v>0</v>
      </c>
      <c r="X35" s="142">
        <f t="shared" si="26"/>
        <v>0</v>
      </c>
      <c r="Y35" s="15">
        <f t="shared" si="27"/>
        <v>0</v>
      </c>
      <c r="Z35" s="16">
        <f t="shared" si="28"/>
        <v>0</v>
      </c>
      <c r="AA35" s="17">
        <f t="shared" si="29"/>
        <v>0</v>
      </c>
      <c r="AD35" s="159">
        <f t="shared" si="8"/>
        <v>0</v>
      </c>
      <c r="AE35" s="159">
        <f t="shared" si="9"/>
        <v>0</v>
      </c>
      <c r="AG35" s="157">
        <f t="shared" si="30"/>
        <v>0</v>
      </c>
      <c r="AI35" s="159">
        <f t="shared" si="10"/>
        <v>0</v>
      </c>
      <c r="AJ35" s="159">
        <f t="shared" si="11"/>
        <v>0</v>
      </c>
      <c r="AK35" s="231">
        <f t="shared" si="31"/>
        <v>0</v>
      </c>
      <c r="AL35" s="231">
        <f t="shared" si="32"/>
        <v>0</v>
      </c>
      <c r="AM35" s="231">
        <f t="shared" si="33"/>
        <v>0</v>
      </c>
      <c r="AN35" s="194">
        <f t="shared" si="34"/>
        <v>0</v>
      </c>
      <c r="AO35" s="405">
        <f t="shared" si="35"/>
        <v>0</v>
      </c>
      <c r="AP35" s="406">
        <f t="shared" si="36"/>
        <v>0</v>
      </c>
      <c r="AQ35" s="407"/>
      <c r="AR35" s="411">
        <f t="shared" si="37"/>
        <v>0</v>
      </c>
      <c r="AS35" s="408">
        <f t="shared" si="38"/>
        <v>0</v>
      </c>
      <c r="AT35" s="409"/>
      <c r="AU35" s="414">
        <f t="shared" si="39"/>
        <v>0</v>
      </c>
      <c r="AV35" s="406">
        <f t="shared" si="40"/>
        <v>0</v>
      </c>
      <c r="AW35" s="411"/>
      <c r="AX35" s="411">
        <f t="shared" si="41"/>
        <v>0</v>
      </c>
      <c r="AY35" s="412">
        <f t="shared" si="42"/>
        <v>0</v>
      </c>
      <c r="AZ35" s="413"/>
      <c r="BA35" s="411">
        <f t="shared" si="43"/>
        <v>0</v>
      </c>
      <c r="BB35" s="406">
        <f t="shared" si="44"/>
        <v>0</v>
      </c>
      <c r="BC35" s="303" t="str">
        <f t="shared" si="45"/>
        <v xml:space="preserve"> </v>
      </c>
      <c r="BD35" s="210">
        <f t="shared" si="54"/>
        <v>0</v>
      </c>
      <c r="BE35" s="200">
        <f t="shared" si="12"/>
        <v>0</v>
      </c>
      <c r="BF35" s="200">
        <f t="shared" si="13"/>
        <v>0</v>
      </c>
      <c r="BG35" s="200">
        <f t="shared" si="14"/>
        <v>0</v>
      </c>
      <c r="BH35" s="211">
        <f t="shared" si="15"/>
        <v>0</v>
      </c>
      <c r="BI35" s="210" t="str">
        <f t="shared" si="16"/>
        <v xml:space="preserve"> </v>
      </c>
      <c r="BJ35" s="200" t="str">
        <f t="shared" si="17"/>
        <v xml:space="preserve"> </v>
      </c>
      <c r="BK35" s="200" t="str">
        <f t="shared" si="18"/>
        <v xml:space="preserve"> </v>
      </c>
      <c r="BL35" s="200"/>
      <c r="BM35" s="213">
        <f t="shared" si="46"/>
        <v>0</v>
      </c>
      <c r="BO35" s="195" t="str">
        <f t="shared" si="19"/>
        <v/>
      </c>
      <c r="BP35" s="195" t="str">
        <f t="shared" si="20"/>
        <v/>
      </c>
      <c r="BQ35" s="195" t="str">
        <f t="shared" si="21"/>
        <v/>
      </c>
      <c r="BR35" s="215">
        <f t="shared" si="47"/>
        <v>0</v>
      </c>
      <c r="BS35" s="195" t="str">
        <f t="shared" si="48"/>
        <v/>
      </c>
      <c r="BU35" s="301" t="str">
        <f t="shared" si="49"/>
        <v xml:space="preserve"> </v>
      </c>
      <c r="BV35" s="301" t="str">
        <f t="shared" si="49"/>
        <v xml:space="preserve"> </v>
      </c>
      <c r="BW35" s="301" t="str">
        <f t="shared" si="49"/>
        <v xml:space="preserve"> </v>
      </c>
      <c r="BX35" s="242">
        <f t="shared" si="50"/>
        <v>0</v>
      </c>
      <c r="BY35" s="301" t="b">
        <f t="shared" si="51"/>
        <v>0</v>
      </c>
      <c r="BZ35" s="301" t="b">
        <f t="shared" si="52"/>
        <v>0</v>
      </c>
      <c r="CA35" s="301" t="b">
        <f t="shared" si="53"/>
        <v>0</v>
      </c>
    </row>
    <row r="36" spans="1:79">
      <c r="A36" s="36" t="s">
        <v>127</v>
      </c>
      <c r="B36" s="38"/>
      <c r="C36" s="149"/>
      <c r="D36" s="149"/>
      <c r="E36" s="223"/>
      <c r="F36" s="223"/>
      <c r="G36" s="224"/>
      <c r="H36" s="225"/>
      <c r="I36" s="306" t="str">
        <f t="shared" si="0"/>
        <v/>
      </c>
      <c r="J36" s="306" t="str">
        <f t="shared" si="1"/>
        <v/>
      </c>
      <c r="K36" s="306" t="str">
        <f t="shared" si="2"/>
        <v/>
      </c>
      <c r="L36" s="226"/>
      <c r="M36" s="227"/>
      <c r="N36" s="227"/>
      <c r="O36" s="19">
        <f t="shared" si="3"/>
        <v>0</v>
      </c>
      <c r="P36" s="14">
        <f t="shared" si="4"/>
        <v>0</v>
      </c>
      <c r="Q36" s="15">
        <f t="shared" si="22"/>
        <v>0</v>
      </c>
      <c r="R36" s="15">
        <f t="shared" si="23"/>
        <v>0</v>
      </c>
      <c r="S36" s="15">
        <f t="shared" si="24"/>
        <v>0</v>
      </c>
      <c r="T36" s="15">
        <f t="shared" si="5"/>
        <v>0</v>
      </c>
      <c r="U36" s="142">
        <f t="shared" si="25"/>
        <v>0</v>
      </c>
      <c r="V36" s="15">
        <f t="shared" si="6"/>
        <v>0</v>
      </c>
      <c r="W36" s="142">
        <f t="shared" si="7"/>
        <v>0</v>
      </c>
      <c r="X36" s="142">
        <f t="shared" si="26"/>
        <v>0</v>
      </c>
      <c r="Y36" s="15">
        <f t="shared" si="27"/>
        <v>0</v>
      </c>
      <c r="Z36" s="16">
        <f t="shared" si="28"/>
        <v>0</v>
      </c>
      <c r="AA36" s="17">
        <f t="shared" si="29"/>
        <v>0</v>
      </c>
      <c r="AD36" s="159">
        <f t="shared" si="8"/>
        <v>0</v>
      </c>
      <c r="AE36" s="159">
        <f t="shared" si="9"/>
        <v>0</v>
      </c>
      <c r="AG36" s="157">
        <f t="shared" si="30"/>
        <v>0</v>
      </c>
      <c r="AI36" s="159">
        <f t="shared" si="10"/>
        <v>0</v>
      </c>
      <c r="AJ36" s="159">
        <f t="shared" si="11"/>
        <v>0</v>
      </c>
      <c r="AK36" s="231">
        <f t="shared" si="31"/>
        <v>0</v>
      </c>
      <c r="AL36" s="231">
        <f t="shared" si="32"/>
        <v>0</v>
      </c>
      <c r="AM36" s="231">
        <f t="shared" si="33"/>
        <v>0</v>
      </c>
      <c r="AN36" s="194">
        <f t="shared" si="34"/>
        <v>0</v>
      </c>
      <c r="AO36" s="405">
        <f t="shared" si="35"/>
        <v>0</v>
      </c>
      <c r="AP36" s="406">
        <f t="shared" si="36"/>
        <v>0</v>
      </c>
      <c r="AQ36" s="407"/>
      <c r="AR36" s="411">
        <f t="shared" si="37"/>
        <v>0</v>
      </c>
      <c r="AS36" s="408">
        <f t="shared" si="38"/>
        <v>0</v>
      </c>
      <c r="AT36" s="409"/>
      <c r="AU36" s="414">
        <f t="shared" si="39"/>
        <v>0</v>
      </c>
      <c r="AV36" s="406">
        <f t="shared" si="40"/>
        <v>0</v>
      </c>
      <c r="AW36" s="411"/>
      <c r="AX36" s="411">
        <f t="shared" si="41"/>
        <v>0</v>
      </c>
      <c r="AY36" s="412">
        <f t="shared" si="42"/>
        <v>0</v>
      </c>
      <c r="AZ36" s="413"/>
      <c r="BA36" s="411">
        <f t="shared" si="43"/>
        <v>0</v>
      </c>
      <c r="BB36" s="406">
        <f t="shared" si="44"/>
        <v>0</v>
      </c>
      <c r="BC36" s="303" t="str">
        <f t="shared" si="45"/>
        <v xml:space="preserve"> </v>
      </c>
      <c r="BD36" s="210">
        <f t="shared" si="54"/>
        <v>0</v>
      </c>
      <c r="BE36" s="200">
        <f t="shared" si="12"/>
        <v>0</v>
      </c>
      <c r="BF36" s="200">
        <f t="shared" si="13"/>
        <v>0</v>
      </c>
      <c r="BG36" s="200">
        <f t="shared" si="14"/>
        <v>0</v>
      </c>
      <c r="BH36" s="211">
        <f t="shared" si="15"/>
        <v>0</v>
      </c>
      <c r="BI36" s="210" t="str">
        <f t="shared" si="16"/>
        <v xml:space="preserve"> </v>
      </c>
      <c r="BJ36" s="200" t="str">
        <f t="shared" si="17"/>
        <v xml:space="preserve"> </v>
      </c>
      <c r="BK36" s="200" t="str">
        <f t="shared" si="18"/>
        <v xml:space="preserve"> </v>
      </c>
      <c r="BL36" s="200"/>
      <c r="BM36" s="213">
        <f t="shared" si="46"/>
        <v>0</v>
      </c>
      <c r="BO36" s="195" t="str">
        <f t="shared" si="19"/>
        <v/>
      </c>
      <c r="BP36" s="195" t="str">
        <f t="shared" si="20"/>
        <v/>
      </c>
      <c r="BQ36" s="195" t="str">
        <f t="shared" si="21"/>
        <v/>
      </c>
      <c r="BR36" s="215">
        <f t="shared" si="47"/>
        <v>0</v>
      </c>
      <c r="BS36" s="195" t="str">
        <f t="shared" si="48"/>
        <v/>
      </c>
      <c r="BU36" s="301" t="str">
        <f t="shared" si="49"/>
        <v xml:space="preserve"> </v>
      </c>
      <c r="BV36" s="301" t="str">
        <f t="shared" si="49"/>
        <v xml:space="preserve"> </v>
      </c>
      <c r="BW36" s="301" t="str">
        <f t="shared" si="49"/>
        <v xml:space="preserve"> </v>
      </c>
      <c r="BX36" s="242">
        <f t="shared" si="50"/>
        <v>0</v>
      </c>
      <c r="BY36" s="301" t="b">
        <f t="shared" si="51"/>
        <v>0</v>
      </c>
      <c r="BZ36" s="301" t="b">
        <f t="shared" si="52"/>
        <v>0</v>
      </c>
      <c r="CA36" s="301" t="b">
        <f t="shared" si="53"/>
        <v>0</v>
      </c>
    </row>
    <row r="37" spans="1:79">
      <c r="A37" s="35" t="s">
        <v>128</v>
      </c>
      <c r="B37" s="39"/>
      <c r="C37" s="150"/>
      <c r="D37" s="150"/>
      <c r="E37" s="228"/>
      <c r="F37" s="228"/>
      <c r="G37" s="219"/>
      <c r="H37" s="220"/>
      <c r="I37" s="305" t="str">
        <f t="shared" si="0"/>
        <v/>
      </c>
      <c r="J37" s="305" t="str">
        <f t="shared" si="1"/>
        <v/>
      </c>
      <c r="K37" s="305" t="str">
        <f t="shared" si="2"/>
        <v/>
      </c>
      <c r="L37" s="221"/>
      <c r="M37" s="222"/>
      <c r="N37" s="222"/>
      <c r="O37" s="19">
        <f t="shared" si="3"/>
        <v>0</v>
      </c>
      <c r="P37" s="14">
        <f t="shared" si="4"/>
        <v>0</v>
      </c>
      <c r="Q37" s="15">
        <f t="shared" si="22"/>
        <v>0</v>
      </c>
      <c r="R37" s="15">
        <f t="shared" si="23"/>
        <v>0</v>
      </c>
      <c r="S37" s="15">
        <f t="shared" si="24"/>
        <v>0</v>
      </c>
      <c r="T37" s="15">
        <f t="shared" si="5"/>
        <v>0</v>
      </c>
      <c r="U37" s="142">
        <f t="shared" si="25"/>
        <v>0</v>
      </c>
      <c r="V37" s="15">
        <f t="shared" si="6"/>
        <v>0</v>
      </c>
      <c r="W37" s="142">
        <f t="shared" si="7"/>
        <v>0</v>
      </c>
      <c r="X37" s="142">
        <f t="shared" si="26"/>
        <v>0</v>
      </c>
      <c r="Y37" s="15">
        <f t="shared" si="27"/>
        <v>0</v>
      </c>
      <c r="Z37" s="16">
        <f t="shared" si="28"/>
        <v>0</v>
      </c>
      <c r="AA37" s="17">
        <f t="shared" si="29"/>
        <v>0</v>
      </c>
      <c r="AD37" s="159">
        <f t="shared" si="8"/>
        <v>0</v>
      </c>
      <c r="AE37" s="159">
        <f t="shared" si="9"/>
        <v>0</v>
      </c>
      <c r="AG37" s="157">
        <f t="shared" si="30"/>
        <v>0</v>
      </c>
      <c r="AI37" s="159">
        <f t="shared" si="10"/>
        <v>0</v>
      </c>
      <c r="AJ37" s="159">
        <f t="shared" si="11"/>
        <v>0</v>
      </c>
      <c r="AK37" s="231">
        <f t="shared" si="31"/>
        <v>0</v>
      </c>
      <c r="AL37" s="231">
        <f t="shared" si="32"/>
        <v>0</v>
      </c>
      <c r="AM37" s="231">
        <f t="shared" si="33"/>
        <v>0</v>
      </c>
      <c r="AN37" s="194">
        <f t="shared" si="34"/>
        <v>0</v>
      </c>
      <c r="AO37" s="405">
        <f t="shared" si="35"/>
        <v>0</v>
      </c>
      <c r="AP37" s="406">
        <f t="shared" si="36"/>
        <v>0</v>
      </c>
      <c r="AQ37" s="407"/>
      <c r="AR37" s="411">
        <f t="shared" si="37"/>
        <v>0</v>
      </c>
      <c r="AS37" s="408">
        <f t="shared" si="38"/>
        <v>0</v>
      </c>
      <c r="AT37" s="409"/>
      <c r="AU37" s="414">
        <f t="shared" si="39"/>
        <v>0</v>
      </c>
      <c r="AV37" s="406">
        <f t="shared" si="40"/>
        <v>0</v>
      </c>
      <c r="AW37" s="411"/>
      <c r="AX37" s="411">
        <f t="shared" si="41"/>
        <v>0</v>
      </c>
      <c r="AY37" s="412">
        <f t="shared" si="42"/>
        <v>0</v>
      </c>
      <c r="AZ37" s="413"/>
      <c r="BA37" s="411">
        <f t="shared" si="43"/>
        <v>0</v>
      </c>
      <c r="BB37" s="406">
        <f t="shared" si="44"/>
        <v>0</v>
      </c>
      <c r="BC37" s="303" t="str">
        <f t="shared" si="45"/>
        <v xml:space="preserve"> </v>
      </c>
      <c r="BD37" s="210">
        <f t="shared" si="54"/>
        <v>0</v>
      </c>
      <c r="BE37" s="200">
        <f t="shared" si="12"/>
        <v>0</v>
      </c>
      <c r="BF37" s="200">
        <f t="shared" si="13"/>
        <v>0</v>
      </c>
      <c r="BG37" s="200">
        <f t="shared" si="14"/>
        <v>0</v>
      </c>
      <c r="BH37" s="211">
        <f t="shared" si="15"/>
        <v>0</v>
      </c>
      <c r="BI37" s="210" t="str">
        <f t="shared" si="16"/>
        <v xml:space="preserve"> </v>
      </c>
      <c r="BJ37" s="200" t="str">
        <f t="shared" si="17"/>
        <v xml:space="preserve"> </v>
      </c>
      <c r="BK37" s="200" t="str">
        <f t="shared" si="18"/>
        <v xml:space="preserve"> </v>
      </c>
      <c r="BL37" s="200"/>
      <c r="BM37" s="213">
        <f t="shared" si="46"/>
        <v>0</v>
      </c>
      <c r="BO37" s="195" t="str">
        <f t="shared" si="19"/>
        <v/>
      </c>
      <c r="BP37" s="195" t="str">
        <f t="shared" si="20"/>
        <v/>
      </c>
      <c r="BQ37" s="195" t="str">
        <f t="shared" si="21"/>
        <v/>
      </c>
      <c r="BR37" s="215">
        <f t="shared" si="47"/>
        <v>0</v>
      </c>
      <c r="BS37" s="195" t="str">
        <f t="shared" si="48"/>
        <v/>
      </c>
      <c r="BU37" s="301" t="str">
        <f t="shared" si="49"/>
        <v xml:space="preserve"> </v>
      </c>
      <c r="BV37" s="301" t="str">
        <f t="shared" si="49"/>
        <v xml:space="preserve"> </v>
      </c>
      <c r="BW37" s="301" t="str">
        <f t="shared" si="49"/>
        <v xml:space="preserve"> </v>
      </c>
      <c r="BX37" s="242">
        <f t="shared" si="50"/>
        <v>0</v>
      </c>
      <c r="BY37" s="301" t="b">
        <f t="shared" si="51"/>
        <v>0</v>
      </c>
      <c r="BZ37" s="301" t="b">
        <f t="shared" si="52"/>
        <v>0</v>
      </c>
      <c r="CA37" s="301" t="b">
        <f t="shared" si="53"/>
        <v>0</v>
      </c>
    </row>
    <row r="38" spans="1:79">
      <c r="A38" s="36" t="s">
        <v>129</v>
      </c>
      <c r="B38" s="38"/>
      <c r="C38" s="149"/>
      <c r="D38" s="149"/>
      <c r="E38" s="223"/>
      <c r="F38" s="223"/>
      <c r="G38" s="224"/>
      <c r="H38" s="225"/>
      <c r="I38" s="306" t="str">
        <f t="shared" si="0"/>
        <v/>
      </c>
      <c r="J38" s="306" t="str">
        <f t="shared" si="1"/>
        <v/>
      </c>
      <c r="K38" s="306" t="str">
        <f t="shared" si="2"/>
        <v/>
      </c>
      <c r="L38" s="226"/>
      <c r="M38" s="227"/>
      <c r="N38" s="227"/>
      <c r="O38" s="19">
        <f t="shared" si="3"/>
        <v>0</v>
      </c>
      <c r="P38" s="14">
        <f t="shared" si="4"/>
        <v>0</v>
      </c>
      <c r="Q38" s="15">
        <f t="shared" si="22"/>
        <v>0</v>
      </c>
      <c r="R38" s="15">
        <f t="shared" si="23"/>
        <v>0</v>
      </c>
      <c r="S38" s="15">
        <f t="shared" si="24"/>
        <v>0</v>
      </c>
      <c r="T38" s="15">
        <f t="shared" si="5"/>
        <v>0</v>
      </c>
      <c r="U38" s="142">
        <f t="shared" si="25"/>
        <v>0</v>
      </c>
      <c r="V38" s="15">
        <f t="shared" si="6"/>
        <v>0</v>
      </c>
      <c r="W38" s="142">
        <f t="shared" si="7"/>
        <v>0</v>
      </c>
      <c r="X38" s="142">
        <f t="shared" si="26"/>
        <v>0</v>
      </c>
      <c r="Y38" s="15">
        <f t="shared" si="27"/>
        <v>0</v>
      </c>
      <c r="Z38" s="16">
        <f t="shared" si="28"/>
        <v>0</v>
      </c>
      <c r="AA38" s="17">
        <f t="shared" si="29"/>
        <v>0</v>
      </c>
      <c r="AD38" s="159">
        <f t="shared" si="8"/>
        <v>0</v>
      </c>
      <c r="AE38" s="159">
        <f t="shared" si="9"/>
        <v>0</v>
      </c>
      <c r="AG38" s="157">
        <f t="shared" si="30"/>
        <v>0</v>
      </c>
      <c r="AI38" s="159">
        <f t="shared" si="10"/>
        <v>0</v>
      </c>
      <c r="AJ38" s="159">
        <f t="shared" si="11"/>
        <v>0</v>
      </c>
      <c r="AK38" s="231">
        <f t="shared" si="31"/>
        <v>0</v>
      </c>
      <c r="AL38" s="231">
        <f t="shared" si="32"/>
        <v>0</v>
      </c>
      <c r="AM38" s="231">
        <f t="shared" si="33"/>
        <v>0</v>
      </c>
      <c r="AN38" s="194">
        <f t="shared" si="34"/>
        <v>0</v>
      </c>
      <c r="AO38" s="405">
        <f t="shared" si="35"/>
        <v>0</v>
      </c>
      <c r="AP38" s="406">
        <f t="shared" si="36"/>
        <v>0</v>
      </c>
      <c r="AQ38" s="407"/>
      <c r="AR38" s="411">
        <f t="shared" si="37"/>
        <v>0</v>
      </c>
      <c r="AS38" s="408">
        <f t="shared" si="38"/>
        <v>0</v>
      </c>
      <c r="AT38" s="409"/>
      <c r="AU38" s="414">
        <f t="shared" si="39"/>
        <v>0</v>
      </c>
      <c r="AV38" s="406">
        <f t="shared" si="40"/>
        <v>0</v>
      </c>
      <c r="AW38" s="411"/>
      <c r="AX38" s="411">
        <f t="shared" si="41"/>
        <v>0</v>
      </c>
      <c r="AY38" s="412">
        <f t="shared" si="42"/>
        <v>0</v>
      </c>
      <c r="AZ38" s="413"/>
      <c r="BA38" s="411">
        <f t="shared" si="43"/>
        <v>0</v>
      </c>
      <c r="BB38" s="406">
        <f t="shared" si="44"/>
        <v>0</v>
      </c>
      <c r="BC38" s="303" t="str">
        <f t="shared" si="45"/>
        <v xml:space="preserve"> </v>
      </c>
      <c r="BD38" s="210">
        <f t="shared" si="54"/>
        <v>0</v>
      </c>
      <c r="BE38" s="200">
        <f t="shared" si="12"/>
        <v>0</v>
      </c>
      <c r="BF38" s="200">
        <f t="shared" si="13"/>
        <v>0</v>
      </c>
      <c r="BG38" s="200">
        <f t="shared" si="14"/>
        <v>0</v>
      </c>
      <c r="BH38" s="211">
        <f t="shared" si="15"/>
        <v>0</v>
      </c>
      <c r="BI38" s="210" t="str">
        <f t="shared" si="16"/>
        <v xml:space="preserve"> </v>
      </c>
      <c r="BJ38" s="200" t="str">
        <f t="shared" si="17"/>
        <v xml:space="preserve"> </v>
      </c>
      <c r="BK38" s="200" t="str">
        <f t="shared" si="18"/>
        <v xml:space="preserve"> </v>
      </c>
      <c r="BL38" s="200"/>
      <c r="BM38" s="213">
        <f t="shared" si="46"/>
        <v>0</v>
      </c>
      <c r="BO38" s="195" t="str">
        <f t="shared" si="19"/>
        <v/>
      </c>
      <c r="BP38" s="195" t="str">
        <f t="shared" si="20"/>
        <v/>
      </c>
      <c r="BQ38" s="195" t="str">
        <f t="shared" si="21"/>
        <v/>
      </c>
      <c r="BR38" s="215">
        <f t="shared" si="47"/>
        <v>0</v>
      </c>
      <c r="BS38" s="195" t="str">
        <f t="shared" si="48"/>
        <v/>
      </c>
      <c r="BU38" s="301" t="str">
        <f t="shared" si="49"/>
        <v xml:space="preserve"> </v>
      </c>
      <c r="BV38" s="301" t="str">
        <f t="shared" si="49"/>
        <v xml:space="preserve"> </v>
      </c>
      <c r="BW38" s="301" t="str">
        <f t="shared" si="49"/>
        <v xml:space="preserve"> </v>
      </c>
      <c r="BX38" s="242">
        <f t="shared" si="50"/>
        <v>0</v>
      </c>
      <c r="BY38" s="301" t="b">
        <f t="shared" si="51"/>
        <v>0</v>
      </c>
      <c r="BZ38" s="301" t="b">
        <f t="shared" si="52"/>
        <v>0</v>
      </c>
      <c r="CA38" s="301" t="b">
        <f t="shared" si="53"/>
        <v>0</v>
      </c>
    </row>
    <row r="39" spans="1:79">
      <c r="A39" s="35" t="s">
        <v>130</v>
      </c>
      <c r="B39" s="39"/>
      <c r="C39" s="150"/>
      <c r="D39" s="150"/>
      <c r="E39" s="228"/>
      <c r="F39" s="228"/>
      <c r="G39" s="219"/>
      <c r="H39" s="220"/>
      <c r="I39" s="305" t="str">
        <f t="shared" si="0"/>
        <v/>
      </c>
      <c r="J39" s="305" t="str">
        <f t="shared" si="1"/>
        <v/>
      </c>
      <c r="K39" s="305" t="str">
        <f t="shared" si="2"/>
        <v/>
      </c>
      <c r="L39" s="221"/>
      <c r="M39" s="222"/>
      <c r="N39" s="222"/>
      <c r="O39" s="19">
        <f t="shared" si="3"/>
        <v>0</v>
      </c>
      <c r="P39" s="14">
        <f t="shared" si="4"/>
        <v>0</v>
      </c>
      <c r="Q39" s="15">
        <f t="shared" si="22"/>
        <v>0</v>
      </c>
      <c r="R39" s="15">
        <f t="shared" si="23"/>
        <v>0</v>
      </c>
      <c r="S39" s="15">
        <f t="shared" si="24"/>
        <v>0</v>
      </c>
      <c r="T39" s="15">
        <f t="shared" si="5"/>
        <v>0</v>
      </c>
      <c r="U39" s="142">
        <f t="shared" si="25"/>
        <v>0</v>
      </c>
      <c r="V39" s="15">
        <f t="shared" si="6"/>
        <v>0</v>
      </c>
      <c r="W39" s="142">
        <f t="shared" si="7"/>
        <v>0</v>
      </c>
      <c r="X39" s="142">
        <f t="shared" si="26"/>
        <v>0</v>
      </c>
      <c r="Y39" s="15">
        <f t="shared" si="27"/>
        <v>0</v>
      </c>
      <c r="Z39" s="16">
        <f t="shared" si="28"/>
        <v>0</v>
      </c>
      <c r="AA39" s="17">
        <f t="shared" si="29"/>
        <v>0</v>
      </c>
      <c r="AD39" s="159">
        <f t="shared" si="8"/>
        <v>0</v>
      </c>
      <c r="AE39" s="159">
        <f t="shared" si="9"/>
        <v>0</v>
      </c>
      <c r="AG39" s="157">
        <f t="shared" si="30"/>
        <v>0</v>
      </c>
      <c r="AI39" s="159">
        <f t="shared" si="10"/>
        <v>0</v>
      </c>
      <c r="AJ39" s="159">
        <f t="shared" si="11"/>
        <v>0</v>
      </c>
      <c r="AK39" s="231">
        <f t="shared" si="31"/>
        <v>0</v>
      </c>
      <c r="AL39" s="231">
        <f t="shared" si="32"/>
        <v>0</v>
      </c>
      <c r="AM39" s="231">
        <f t="shared" si="33"/>
        <v>0</v>
      </c>
      <c r="AN39" s="194">
        <f t="shared" si="34"/>
        <v>0</v>
      </c>
      <c r="AO39" s="405">
        <f t="shared" si="35"/>
        <v>0</v>
      </c>
      <c r="AP39" s="406">
        <f t="shared" si="36"/>
        <v>0</v>
      </c>
      <c r="AQ39" s="407"/>
      <c r="AR39" s="411">
        <f t="shared" si="37"/>
        <v>0</v>
      </c>
      <c r="AS39" s="408">
        <f t="shared" si="38"/>
        <v>0</v>
      </c>
      <c r="AT39" s="409"/>
      <c r="AU39" s="414">
        <f t="shared" si="39"/>
        <v>0</v>
      </c>
      <c r="AV39" s="406">
        <f t="shared" si="40"/>
        <v>0</v>
      </c>
      <c r="AW39" s="411"/>
      <c r="AX39" s="411">
        <f t="shared" si="41"/>
        <v>0</v>
      </c>
      <c r="AY39" s="412">
        <f t="shared" si="42"/>
        <v>0</v>
      </c>
      <c r="AZ39" s="413"/>
      <c r="BA39" s="411">
        <f t="shared" si="43"/>
        <v>0</v>
      </c>
      <c r="BB39" s="406">
        <f t="shared" si="44"/>
        <v>0</v>
      </c>
      <c r="BC39" s="303" t="str">
        <f t="shared" si="45"/>
        <v xml:space="preserve"> </v>
      </c>
      <c r="BD39" s="210">
        <f t="shared" si="54"/>
        <v>0</v>
      </c>
      <c r="BE39" s="200">
        <f t="shared" si="12"/>
        <v>0</v>
      </c>
      <c r="BF39" s="200">
        <f t="shared" si="13"/>
        <v>0</v>
      </c>
      <c r="BG39" s="200">
        <f t="shared" si="14"/>
        <v>0</v>
      </c>
      <c r="BH39" s="211">
        <f t="shared" si="15"/>
        <v>0</v>
      </c>
      <c r="BI39" s="210" t="str">
        <f t="shared" si="16"/>
        <v xml:space="preserve"> </v>
      </c>
      <c r="BJ39" s="200" t="str">
        <f t="shared" si="17"/>
        <v xml:space="preserve"> </v>
      </c>
      <c r="BK39" s="200" t="str">
        <f t="shared" si="18"/>
        <v xml:space="preserve"> </v>
      </c>
      <c r="BL39" s="200"/>
      <c r="BM39" s="213">
        <f t="shared" si="46"/>
        <v>0</v>
      </c>
      <c r="BO39" s="195" t="str">
        <f t="shared" si="19"/>
        <v/>
      </c>
      <c r="BP39" s="195" t="str">
        <f t="shared" si="20"/>
        <v/>
      </c>
      <c r="BQ39" s="195" t="str">
        <f t="shared" si="21"/>
        <v/>
      </c>
      <c r="BR39" s="215">
        <f t="shared" si="47"/>
        <v>0</v>
      </c>
      <c r="BS39" s="195" t="str">
        <f t="shared" si="48"/>
        <v/>
      </c>
      <c r="BU39" s="301" t="str">
        <f t="shared" si="49"/>
        <v xml:space="preserve"> </v>
      </c>
      <c r="BV39" s="301" t="str">
        <f t="shared" si="49"/>
        <v xml:space="preserve"> </v>
      </c>
      <c r="BW39" s="301" t="str">
        <f t="shared" si="49"/>
        <v xml:space="preserve"> </v>
      </c>
      <c r="BX39" s="242">
        <f t="shared" si="50"/>
        <v>0</v>
      </c>
      <c r="BY39" s="301" t="b">
        <f t="shared" si="51"/>
        <v>0</v>
      </c>
      <c r="BZ39" s="301" t="b">
        <f t="shared" si="52"/>
        <v>0</v>
      </c>
      <c r="CA39" s="301" t="b">
        <f t="shared" si="53"/>
        <v>0</v>
      </c>
    </row>
    <row r="40" spans="1:79">
      <c r="A40" s="36" t="s">
        <v>131</v>
      </c>
      <c r="B40" s="38"/>
      <c r="C40" s="149"/>
      <c r="D40" s="149"/>
      <c r="E40" s="223"/>
      <c r="F40" s="223"/>
      <c r="G40" s="224"/>
      <c r="H40" s="225"/>
      <c r="I40" s="306" t="str">
        <f t="shared" si="0"/>
        <v/>
      </c>
      <c r="J40" s="306" t="str">
        <f t="shared" si="1"/>
        <v/>
      </c>
      <c r="K40" s="306" t="str">
        <f t="shared" si="2"/>
        <v/>
      </c>
      <c r="L40" s="226"/>
      <c r="M40" s="227"/>
      <c r="N40" s="227"/>
      <c r="O40" s="19">
        <f t="shared" si="3"/>
        <v>0</v>
      </c>
      <c r="P40" s="14">
        <f t="shared" si="4"/>
        <v>0</v>
      </c>
      <c r="Q40" s="15">
        <f t="shared" si="22"/>
        <v>0</v>
      </c>
      <c r="R40" s="15">
        <f t="shared" si="23"/>
        <v>0</v>
      </c>
      <c r="S40" s="15">
        <f t="shared" si="24"/>
        <v>0</v>
      </c>
      <c r="T40" s="15">
        <f t="shared" si="5"/>
        <v>0</v>
      </c>
      <c r="U40" s="142">
        <f t="shared" si="25"/>
        <v>0</v>
      </c>
      <c r="V40" s="15">
        <f t="shared" si="6"/>
        <v>0</v>
      </c>
      <c r="W40" s="142">
        <f t="shared" si="7"/>
        <v>0</v>
      </c>
      <c r="X40" s="142">
        <f t="shared" si="26"/>
        <v>0</v>
      </c>
      <c r="Y40" s="15">
        <f t="shared" si="27"/>
        <v>0</v>
      </c>
      <c r="Z40" s="16">
        <f t="shared" si="28"/>
        <v>0</v>
      </c>
      <c r="AA40" s="17">
        <f t="shared" si="29"/>
        <v>0</v>
      </c>
      <c r="AD40" s="159">
        <f t="shared" si="8"/>
        <v>0</v>
      </c>
      <c r="AE40" s="159">
        <f t="shared" si="9"/>
        <v>0</v>
      </c>
      <c r="AG40" s="157">
        <f t="shared" si="30"/>
        <v>0</v>
      </c>
      <c r="AI40" s="159">
        <f t="shared" si="10"/>
        <v>0</v>
      </c>
      <c r="AJ40" s="159">
        <f t="shared" si="11"/>
        <v>0</v>
      </c>
      <c r="AK40" s="231">
        <f t="shared" si="31"/>
        <v>0</v>
      </c>
      <c r="AL40" s="231">
        <f t="shared" si="32"/>
        <v>0</v>
      </c>
      <c r="AM40" s="231">
        <f t="shared" si="33"/>
        <v>0</v>
      </c>
      <c r="AN40" s="194">
        <f t="shared" si="34"/>
        <v>0</v>
      </c>
      <c r="AO40" s="405">
        <f t="shared" si="35"/>
        <v>0</v>
      </c>
      <c r="AP40" s="406">
        <f t="shared" si="36"/>
        <v>0</v>
      </c>
      <c r="AQ40" s="407"/>
      <c r="AR40" s="411">
        <f t="shared" si="37"/>
        <v>0</v>
      </c>
      <c r="AS40" s="408">
        <f t="shared" si="38"/>
        <v>0</v>
      </c>
      <c r="AT40" s="409"/>
      <c r="AU40" s="414">
        <f t="shared" si="39"/>
        <v>0</v>
      </c>
      <c r="AV40" s="406">
        <f t="shared" si="40"/>
        <v>0</v>
      </c>
      <c r="AW40" s="411"/>
      <c r="AX40" s="411">
        <f t="shared" si="41"/>
        <v>0</v>
      </c>
      <c r="AY40" s="412">
        <f t="shared" si="42"/>
        <v>0</v>
      </c>
      <c r="AZ40" s="413"/>
      <c r="BA40" s="411">
        <f t="shared" si="43"/>
        <v>0</v>
      </c>
      <c r="BB40" s="406">
        <f t="shared" si="44"/>
        <v>0</v>
      </c>
      <c r="BC40" s="303" t="str">
        <f t="shared" si="45"/>
        <v xml:space="preserve"> </v>
      </c>
      <c r="BD40" s="210">
        <f t="shared" si="54"/>
        <v>0</v>
      </c>
      <c r="BE40" s="200">
        <f t="shared" si="12"/>
        <v>0</v>
      </c>
      <c r="BF40" s="200">
        <f t="shared" si="13"/>
        <v>0</v>
      </c>
      <c r="BG40" s="200">
        <f t="shared" si="14"/>
        <v>0</v>
      </c>
      <c r="BH40" s="211">
        <f t="shared" si="15"/>
        <v>0</v>
      </c>
      <c r="BI40" s="210" t="str">
        <f t="shared" si="16"/>
        <v xml:space="preserve"> </v>
      </c>
      <c r="BJ40" s="200" t="str">
        <f t="shared" si="17"/>
        <v xml:space="preserve"> </v>
      </c>
      <c r="BK40" s="200" t="str">
        <f t="shared" si="18"/>
        <v xml:space="preserve"> </v>
      </c>
      <c r="BL40" s="200"/>
      <c r="BM40" s="213">
        <f t="shared" si="46"/>
        <v>0</v>
      </c>
      <c r="BO40" s="195" t="str">
        <f t="shared" si="19"/>
        <v/>
      </c>
      <c r="BP40" s="195" t="str">
        <f t="shared" si="20"/>
        <v/>
      </c>
      <c r="BQ40" s="195" t="str">
        <f t="shared" si="21"/>
        <v/>
      </c>
      <c r="BR40" s="215">
        <f t="shared" si="47"/>
        <v>0</v>
      </c>
      <c r="BS40" s="195" t="str">
        <f t="shared" si="48"/>
        <v/>
      </c>
      <c r="BU40" s="301" t="str">
        <f t="shared" si="49"/>
        <v xml:space="preserve"> </v>
      </c>
      <c r="BV40" s="301" t="str">
        <f t="shared" si="49"/>
        <v xml:space="preserve"> </v>
      </c>
      <c r="BW40" s="301" t="str">
        <f t="shared" si="49"/>
        <v xml:space="preserve"> </v>
      </c>
      <c r="BX40" s="242">
        <f t="shared" si="50"/>
        <v>0</v>
      </c>
      <c r="BY40" s="301" t="b">
        <f t="shared" si="51"/>
        <v>0</v>
      </c>
      <c r="BZ40" s="301" t="b">
        <f t="shared" si="52"/>
        <v>0</v>
      </c>
      <c r="CA40" s="301" t="b">
        <f t="shared" si="53"/>
        <v>0</v>
      </c>
    </row>
    <row r="41" spans="1:79">
      <c r="A41" s="35" t="s">
        <v>132</v>
      </c>
      <c r="B41" s="39"/>
      <c r="C41" s="150"/>
      <c r="D41" s="150"/>
      <c r="E41" s="228"/>
      <c r="F41" s="228"/>
      <c r="G41" s="219"/>
      <c r="H41" s="220"/>
      <c r="I41" s="305" t="str">
        <f t="shared" si="0"/>
        <v/>
      </c>
      <c r="J41" s="305" t="str">
        <f t="shared" si="1"/>
        <v/>
      </c>
      <c r="K41" s="305" t="str">
        <f t="shared" si="2"/>
        <v/>
      </c>
      <c r="L41" s="221"/>
      <c r="M41" s="222"/>
      <c r="N41" s="222"/>
      <c r="O41" s="19">
        <f t="shared" si="3"/>
        <v>0</v>
      </c>
      <c r="P41" s="14">
        <f t="shared" si="4"/>
        <v>0</v>
      </c>
      <c r="Q41" s="15">
        <f t="shared" si="22"/>
        <v>0</v>
      </c>
      <c r="R41" s="15">
        <f t="shared" si="23"/>
        <v>0</v>
      </c>
      <c r="S41" s="15">
        <f t="shared" si="24"/>
        <v>0</v>
      </c>
      <c r="T41" s="15">
        <f t="shared" si="5"/>
        <v>0</v>
      </c>
      <c r="U41" s="142">
        <f t="shared" si="25"/>
        <v>0</v>
      </c>
      <c r="V41" s="15">
        <f t="shared" si="6"/>
        <v>0</v>
      </c>
      <c r="W41" s="142">
        <f t="shared" si="7"/>
        <v>0</v>
      </c>
      <c r="X41" s="142">
        <f t="shared" si="26"/>
        <v>0</v>
      </c>
      <c r="Y41" s="15">
        <f t="shared" si="27"/>
        <v>0</v>
      </c>
      <c r="Z41" s="16">
        <f t="shared" si="28"/>
        <v>0</v>
      </c>
      <c r="AA41" s="17">
        <f t="shared" si="29"/>
        <v>0</v>
      </c>
      <c r="AD41" s="159">
        <f t="shared" si="8"/>
        <v>0</v>
      </c>
      <c r="AE41" s="159">
        <f t="shared" si="9"/>
        <v>0</v>
      </c>
      <c r="AG41" s="157">
        <f t="shared" si="30"/>
        <v>0</v>
      </c>
      <c r="AI41" s="159">
        <f t="shared" si="10"/>
        <v>0</v>
      </c>
      <c r="AJ41" s="159">
        <f t="shared" si="11"/>
        <v>0</v>
      </c>
      <c r="AK41" s="231">
        <f t="shared" si="31"/>
        <v>0</v>
      </c>
      <c r="AL41" s="231">
        <f t="shared" si="32"/>
        <v>0</v>
      </c>
      <c r="AM41" s="231">
        <f t="shared" si="33"/>
        <v>0</v>
      </c>
      <c r="AN41" s="194">
        <f t="shared" si="34"/>
        <v>0</v>
      </c>
      <c r="AO41" s="405">
        <f t="shared" si="35"/>
        <v>0</v>
      </c>
      <c r="AP41" s="406">
        <f t="shared" si="36"/>
        <v>0</v>
      </c>
      <c r="AQ41" s="407"/>
      <c r="AR41" s="411">
        <f t="shared" si="37"/>
        <v>0</v>
      </c>
      <c r="AS41" s="408">
        <f t="shared" si="38"/>
        <v>0</v>
      </c>
      <c r="AT41" s="409"/>
      <c r="AU41" s="414">
        <f t="shared" si="39"/>
        <v>0</v>
      </c>
      <c r="AV41" s="406">
        <f t="shared" si="40"/>
        <v>0</v>
      </c>
      <c r="AW41" s="411"/>
      <c r="AX41" s="411">
        <f t="shared" si="41"/>
        <v>0</v>
      </c>
      <c r="AY41" s="412">
        <f t="shared" si="42"/>
        <v>0</v>
      </c>
      <c r="AZ41" s="413"/>
      <c r="BA41" s="411">
        <f t="shared" si="43"/>
        <v>0</v>
      </c>
      <c r="BB41" s="406">
        <f t="shared" si="44"/>
        <v>0</v>
      </c>
      <c r="BC41" s="303" t="str">
        <f t="shared" si="45"/>
        <v xml:space="preserve"> </v>
      </c>
      <c r="BD41" s="210">
        <f t="shared" si="54"/>
        <v>0</v>
      </c>
      <c r="BE41" s="200">
        <f t="shared" si="12"/>
        <v>0</v>
      </c>
      <c r="BF41" s="200">
        <f t="shared" si="13"/>
        <v>0</v>
      </c>
      <c r="BG41" s="200">
        <f t="shared" si="14"/>
        <v>0</v>
      </c>
      <c r="BH41" s="211">
        <f t="shared" si="15"/>
        <v>0</v>
      </c>
      <c r="BI41" s="210" t="str">
        <f t="shared" si="16"/>
        <v xml:space="preserve"> </v>
      </c>
      <c r="BJ41" s="200" t="str">
        <f t="shared" si="17"/>
        <v xml:space="preserve"> </v>
      </c>
      <c r="BK41" s="200" t="str">
        <f t="shared" si="18"/>
        <v xml:space="preserve"> </v>
      </c>
      <c r="BL41" s="200"/>
      <c r="BM41" s="213">
        <f t="shared" si="46"/>
        <v>0</v>
      </c>
      <c r="BO41" s="195" t="str">
        <f t="shared" si="19"/>
        <v/>
      </c>
      <c r="BP41" s="195" t="str">
        <f t="shared" si="20"/>
        <v/>
      </c>
      <c r="BQ41" s="195" t="str">
        <f t="shared" si="21"/>
        <v/>
      </c>
      <c r="BR41" s="215">
        <f t="shared" si="47"/>
        <v>0</v>
      </c>
      <c r="BS41" s="195" t="str">
        <f t="shared" si="48"/>
        <v/>
      </c>
      <c r="BU41" s="301" t="str">
        <f t="shared" si="49"/>
        <v xml:space="preserve"> </v>
      </c>
      <c r="BV41" s="301" t="str">
        <f t="shared" si="49"/>
        <v xml:space="preserve"> </v>
      </c>
      <c r="BW41" s="301" t="str">
        <f t="shared" si="49"/>
        <v xml:space="preserve"> </v>
      </c>
      <c r="BX41" s="242">
        <f t="shared" si="50"/>
        <v>0</v>
      </c>
      <c r="BY41" s="301" t="b">
        <f t="shared" si="51"/>
        <v>0</v>
      </c>
      <c r="BZ41" s="301" t="b">
        <f t="shared" si="52"/>
        <v>0</v>
      </c>
      <c r="CA41" s="301" t="b">
        <f t="shared" si="53"/>
        <v>0</v>
      </c>
    </row>
    <row r="42" spans="1:79">
      <c r="A42" s="36" t="s">
        <v>133</v>
      </c>
      <c r="B42" s="38"/>
      <c r="C42" s="149"/>
      <c r="D42" s="149"/>
      <c r="E42" s="223"/>
      <c r="F42" s="223"/>
      <c r="G42" s="224"/>
      <c r="H42" s="225"/>
      <c r="I42" s="306" t="str">
        <f t="shared" si="0"/>
        <v/>
      </c>
      <c r="J42" s="306" t="str">
        <f t="shared" si="1"/>
        <v/>
      </c>
      <c r="K42" s="306" t="str">
        <f t="shared" si="2"/>
        <v/>
      </c>
      <c r="L42" s="226"/>
      <c r="M42" s="227"/>
      <c r="N42" s="227"/>
      <c r="O42" s="19">
        <f t="shared" si="3"/>
        <v>0</v>
      </c>
      <c r="P42" s="14">
        <f t="shared" si="4"/>
        <v>0</v>
      </c>
      <c r="Q42" s="15">
        <f t="shared" si="22"/>
        <v>0</v>
      </c>
      <c r="R42" s="15">
        <f t="shared" si="23"/>
        <v>0</v>
      </c>
      <c r="S42" s="15">
        <f t="shared" si="24"/>
        <v>0</v>
      </c>
      <c r="T42" s="15">
        <f t="shared" si="5"/>
        <v>0</v>
      </c>
      <c r="U42" s="142">
        <f t="shared" si="25"/>
        <v>0</v>
      </c>
      <c r="V42" s="15">
        <f t="shared" si="6"/>
        <v>0</v>
      </c>
      <c r="W42" s="142">
        <f t="shared" si="7"/>
        <v>0</v>
      </c>
      <c r="X42" s="142">
        <f t="shared" si="26"/>
        <v>0</v>
      </c>
      <c r="Y42" s="15">
        <f t="shared" si="27"/>
        <v>0</v>
      </c>
      <c r="Z42" s="16">
        <f t="shared" si="28"/>
        <v>0</v>
      </c>
      <c r="AA42" s="17">
        <f t="shared" si="29"/>
        <v>0</v>
      </c>
      <c r="AD42" s="159">
        <f t="shared" si="8"/>
        <v>0</v>
      </c>
      <c r="AE42" s="159">
        <f t="shared" si="9"/>
        <v>0</v>
      </c>
      <c r="AG42" s="157">
        <f t="shared" si="30"/>
        <v>0</v>
      </c>
      <c r="AI42" s="159">
        <f t="shared" si="10"/>
        <v>0</v>
      </c>
      <c r="AJ42" s="159">
        <f t="shared" si="11"/>
        <v>0</v>
      </c>
      <c r="AK42" s="231">
        <f t="shared" si="31"/>
        <v>0</v>
      </c>
      <c r="AL42" s="231">
        <f t="shared" si="32"/>
        <v>0</v>
      </c>
      <c r="AM42" s="231">
        <f t="shared" si="33"/>
        <v>0</v>
      </c>
      <c r="AN42" s="194">
        <f t="shared" si="34"/>
        <v>0</v>
      </c>
      <c r="AO42" s="405">
        <f t="shared" si="35"/>
        <v>0</v>
      </c>
      <c r="AP42" s="406">
        <f t="shared" si="36"/>
        <v>0</v>
      </c>
      <c r="AQ42" s="407"/>
      <c r="AR42" s="411">
        <f t="shared" si="37"/>
        <v>0</v>
      </c>
      <c r="AS42" s="408">
        <f t="shared" si="38"/>
        <v>0</v>
      </c>
      <c r="AT42" s="409"/>
      <c r="AU42" s="414">
        <f t="shared" si="39"/>
        <v>0</v>
      </c>
      <c r="AV42" s="406">
        <f t="shared" si="40"/>
        <v>0</v>
      </c>
      <c r="AW42" s="411"/>
      <c r="AX42" s="411">
        <f t="shared" si="41"/>
        <v>0</v>
      </c>
      <c r="AY42" s="412">
        <f t="shared" si="42"/>
        <v>0</v>
      </c>
      <c r="AZ42" s="413"/>
      <c r="BA42" s="411">
        <f t="shared" si="43"/>
        <v>0</v>
      </c>
      <c r="BB42" s="406">
        <f t="shared" si="44"/>
        <v>0</v>
      </c>
      <c r="BC42" s="303" t="str">
        <f t="shared" si="45"/>
        <v xml:space="preserve"> </v>
      </c>
      <c r="BD42" s="210">
        <f t="shared" si="54"/>
        <v>0</v>
      </c>
      <c r="BE42" s="200">
        <f t="shared" si="12"/>
        <v>0</v>
      </c>
      <c r="BF42" s="200">
        <f t="shared" si="13"/>
        <v>0</v>
      </c>
      <c r="BG42" s="200">
        <f t="shared" si="14"/>
        <v>0</v>
      </c>
      <c r="BH42" s="211">
        <f t="shared" si="15"/>
        <v>0</v>
      </c>
      <c r="BI42" s="210" t="str">
        <f t="shared" si="16"/>
        <v xml:space="preserve"> </v>
      </c>
      <c r="BJ42" s="200" t="str">
        <f t="shared" si="17"/>
        <v xml:space="preserve"> </v>
      </c>
      <c r="BK42" s="200" t="str">
        <f t="shared" si="18"/>
        <v xml:space="preserve"> </v>
      </c>
      <c r="BL42" s="200"/>
      <c r="BM42" s="213">
        <f t="shared" si="46"/>
        <v>0</v>
      </c>
      <c r="BO42" s="195" t="str">
        <f t="shared" si="19"/>
        <v/>
      </c>
      <c r="BP42" s="195" t="str">
        <f t="shared" si="20"/>
        <v/>
      </c>
      <c r="BQ42" s="195" t="str">
        <f t="shared" si="21"/>
        <v/>
      </c>
      <c r="BR42" s="215">
        <f t="shared" si="47"/>
        <v>0</v>
      </c>
      <c r="BS42" s="195" t="str">
        <f t="shared" si="48"/>
        <v/>
      </c>
      <c r="BU42" s="301" t="str">
        <f t="shared" si="49"/>
        <v xml:space="preserve"> </v>
      </c>
      <c r="BV42" s="301" t="str">
        <f t="shared" si="49"/>
        <v xml:space="preserve"> </v>
      </c>
      <c r="BW42" s="301" t="str">
        <f t="shared" si="49"/>
        <v xml:space="preserve"> </v>
      </c>
      <c r="BX42" s="242">
        <f t="shared" si="50"/>
        <v>0</v>
      </c>
      <c r="BY42" s="301" t="b">
        <f t="shared" si="51"/>
        <v>0</v>
      </c>
      <c r="BZ42" s="301" t="b">
        <f t="shared" si="52"/>
        <v>0</v>
      </c>
      <c r="CA42" s="301" t="b">
        <f t="shared" si="53"/>
        <v>0</v>
      </c>
    </row>
    <row r="43" spans="1:79">
      <c r="A43" s="35" t="s">
        <v>134</v>
      </c>
      <c r="B43" s="39"/>
      <c r="C43" s="150"/>
      <c r="D43" s="150"/>
      <c r="E43" s="228"/>
      <c r="F43" s="228"/>
      <c r="G43" s="219"/>
      <c r="H43" s="220"/>
      <c r="I43" s="305" t="str">
        <f t="shared" si="0"/>
        <v/>
      </c>
      <c r="J43" s="305" t="str">
        <f t="shared" si="1"/>
        <v/>
      </c>
      <c r="K43" s="305" t="str">
        <f t="shared" si="2"/>
        <v/>
      </c>
      <c r="L43" s="221"/>
      <c r="M43" s="222"/>
      <c r="N43" s="222"/>
      <c r="O43" s="19">
        <f t="shared" si="3"/>
        <v>0</v>
      </c>
      <c r="P43" s="14">
        <f t="shared" si="4"/>
        <v>0</v>
      </c>
      <c r="Q43" s="15">
        <f t="shared" si="22"/>
        <v>0</v>
      </c>
      <c r="R43" s="15">
        <f t="shared" si="23"/>
        <v>0</v>
      </c>
      <c r="S43" s="15">
        <f t="shared" si="24"/>
        <v>0</v>
      </c>
      <c r="T43" s="15">
        <f t="shared" si="5"/>
        <v>0</v>
      </c>
      <c r="U43" s="142">
        <f t="shared" si="25"/>
        <v>0</v>
      </c>
      <c r="V43" s="15">
        <f t="shared" si="6"/>
        <v>0</v>
      </c>
      <c r="W43" s="142">
        <f t="shared" si="7"/>
        <v>0</v>
      </c>
      <c r="X43" s="142">
        <f t="shared" si="26"/>
        <v>0</v>
      </c>
      <c r="Y43" s="15">
        <f t="shared" si="27"/>
        <v>0</v>
      </c>
      <c r="Z43" s="16">
        <f t="shared" si="28"/>
        <v>0</v>
      </c>
      <c r="AA43" s="17">
        <f t="shared" si="29"/>
        <v>0</v>
      </c>
      <c r="AD43" s="159">
        <f t="shared" si="8"/>
        <v>0</v>
      </c>
      <c r="AE43" s="159">
        <f t="shared" si="9"/>
        <v>0</v>
      </c>
      <c r="AG43" s="157">
        <f t="shared" si="30"/>
        <v>0</v>
      </c>
      <c r="AI43" s="159">
        <f t="shared" si="10"/>
        <v>0</v>
      </c>
      <c r="AJ43" s="159">
        <f t="shared" si="11"/>
        <v>0</v>
      </c>
      <c r="AK43" s="231">
        <f t="shared" si="31"/>
        <v>0</v>
      </c>
      <c r="AL43" s="231">
        <f t="shared" si="32"/>
        <v>0</v>
      </c>
      <c r="AM43" s="231">
        <f t="shared" si="33"/>
        <v>0</v>
      </c>
      <c r="AN43" s="194">
        <f t="shared" si="34"/>
        <v>0</v>
      </c>
      <c r="AO43" s="405">
        <f t="shared" si="35"/>
        <v>0</v>
      </c>
      <c r="AP43" s="406">
        <f t="shared" si="36"/>
        <v>0</v>
      </c>
      <c r="AQ43" s="407"/>
      <c r="AR43" s="411">
        <f t="shared" si="37"/>
        <v>0</v>
      </c>
      <c r="AS43" s="408">
        <f t="shared" si="38"/>
        <v>0</v>
      </c>
      <c r="AT43" s="409"/>
      <c r="AU43" s="414">
        <f t="shared" si="39"/>
        <v>0</v>
      </c>
      <c r="AV43" s="406">
        <f t="shared" si="40"/>
        <v>0</v>
      </c>
      <c r="AW43" s="411"/>
      <c r="AX43" s="411">
        <f t="shared" si="41"/>
        <v>0</v>
      </c>
      <c r="AY43" s="412">
        <f t="shared" si="42"/>
        <v>0</v>
      </c>
      <c r="AZ43" s="413"/>
      <c r="BA43" s="411">
        <f t="shared" si="43"/>
        <v>0</v>
      </c>
      <c r="BB43" s="406">
        <f t="shared" si="44"/>
        <v>0</v>
      </c>
      <c r="BC43" s="303" t="str">
        <f t="shared" si="45"/>
        <v xml:space="preserve"> </v>
      </c>
      <c r="BD43" s="210">
        <f t="shared" si="54"/>
        <v>0</v>
      </c>
      <c r="BE43" s="200">
        <f t="shared" si="12"/>
        <v>0</v>
      </c>
      <c r="BF43" s="200">
        <f t="shared" si="13"/>
        <v>0</v>
      </c>
      <c r="BG43" s="200">
        <f t="shared" si="14"/>
        <v>0</v>
      </c>
      <c r="BH43" s="211">
        <f t="shared" si="15"/>
        <v>0</v>
      </c>
      <c r="BI43" s="210" t="str">
        <f t="shared" si="16"/>
        <v xml:space="preserve"> </v>
      </c>
      <c r="BJ43" s="200" t="str">
        <f t="shared" si="17"/>
        <v xml:space="preserve"> </v>
      </c>
      <c r="BK43" s="200" t="str">
        <f t="shared" si="18"/>
        <v xml:space="preserve"> </v>
      </c>
      <c r="BL43" s="200"/>
      <c r="BM43" s="213">
        <f t="shared" si="46"/>
        <v>0</v>
      </c>
      <c r="BO43" s="195" t="str">
        <f t="shared" si="19"/>
        <v/>
      </c>
      <c r="BP43" s="195" t="str">
        <f t="shared" si="20"/>
        <v/>
      </c>
      <c r="BQ43" s="195" t="str">
        <f t="shared" si="21"/>
        <v/>
      </c>
      <c r="BR43" s="215">
        <f t="shared" si="47"/>
        <v>0</v>
      </c>
      <c r="BS43" s="195" t="str">
        <f t="shared" si="48"/>
        <v/>
      </c>
      <c r="BU43" s="301" t="str">
        <f t="shared" si="49"/>
        <v xml:space="preserve"> </v>
      </c>
      <c r="BV43" s="301" t="str">
        <f t="shared" si="49"/>
        <v xml:space="preserve"> </v>
      </c>
      <c r="BW43" s="301" t="str">
        <f t="shared" si="49"/>
        <v xml:space="preserve"> </v>
      </c>
      <c r="BX43" s="242">
        <f t="shared" si="50"/>
        <v>0</v>
      </c>
      <c r="BY43" s="301" t="b">
        <f t="shared" si="51"/>
        <v>0</v>
      </c>
      <c r="BZ43" s="301" t="b">
        <f t="shared" si="52"/>
        <v>0</v>
      </c>
      <c r="CA43" s="301" t="b">
        <f t="shared" si="53"/>
        <v>0</v>
      </c>
    </row>
    <row r="44" spans="1:79">
      <c r="A44" s="299" t="s">
        <v>89</v>
      </c>
      <c r="B44" s="250"/>
      <c r="C44" s="251"/>
      <c r="D44" s="251"/>
      <c r="E44" s="252"/>
      <c r="F44" s="252"/>
      <c r="G44" s="253"/>
      <c r="H44" s="254"/>
      <c r="I44" s="306" t="str">
        <f t="shared" si="0"/>
        <v/>
      </c>
      <c r="J44" s="306" t="str">
        <f t="shared" si="1"/>
        <v/>
      </c>
      <c r="K44" s="306" t="str">
        <f t="shared" si="2"/>
        <v/>
      </c>
      <c r="L44" s="255"/>
      <c r="M44" s="256"/>
      <c r="N44" s="256"/>
      <c r="O44" s="19">
        <f t="shared" si="3"/>
        <v>0</v>
      </c>
      <c r="P44" s="14">
        <f>IF(D44="X",0,O44*0.158)</f>
        <v>0</v>
      </c>
      <c r="Q44" s="15">
        <f t="shared" si="22"/>
        <v>0</v>
      </c>
      <c r="R44" s="15">
        <f t="shared" si="23"/>
        <v>0</v>
      </c>
      <c r="S44" s="15">
        <f t="shared" si="24"/>
        <v>0</v>
      </c>
      <c r="T44" s="15">
        <f t="shared" si="5"/>
        <v>0</v>
      </c>
      <c r="U44" s="142">
        <f t="shared" si="25"/>
        <v>0</v>
      </c>
      <c r="V44" s="15">
        <f t="shared" si="6"/>
        <v>0</v>
      </c>
      <c r="W44" s="142">
        <f t="shared" si="7"/>
        <v>0</v>
      </c>
      <c r="X44" s="142">
        <f t="shared" si="26"/>
        <v>0</v>
      </c>
      <c r="Y44" s="15">
        <f t="shared" si="27"/>
        <v>0</v>
      </c>
      <c r="Z44" s="16">
        <f t="shared" si="28"/>
        <v>0</v>
      </c>
      <c r="AA44" s="17">
        <f t="shared" si="29"/>
        <v>0</v>
      </c>
      <c r="AD44" s="159">
        <f t="shared" si="8"/>
        <v>0</v>
      </c>
      <c r="AE44" s="159">
        <f t="shared" si="9"/>
        <v>0</v>
      </c>
      <c r="AG44" s="157">
        <f t="shared" si="30"/>
        <v>0</v>
      </c>
      <c r="AI44" s="159">
        <f t="shared" si="10"/>
        <v>0</v>
      </c>
      <c r="AJ44" s="159">
        <f t="shared" si="11"/>
        <v>0</v>
      </c>
      <c r="AK44" s="231">
        <f t="shared" si="31"/>
        <v>0</v>
      </c>
      <c r="AL44" s="231">
        <f t="shared" si="32"/>
        <v>0</v>
      </c>
      <c r="AM44" s="231">
        <f t="shared" si="33"/>
        <v>0</v>
      </c>
      <c r="AN44" s="194">
        <f t="shared" si="34"/>
        <v>0</v>
      </c>
      <c r="AO44" s="405">
        <f t="shared" si="35"/>
        <v>0</v>
      </c>
      <c r="AP44" s="406">
        <f t="shared" si="36"/>
        <v>0</v>
      </c>
      <c r="AQ44" s="407"/>
      <c r="AR44" s="411">
        <f t="shared" si="37"/>
        <v>0</v>
      </c>
      <c r="AS44" s="408">
        <f t="shared" si="38"/>
        <v>0</v>
      </c>
      <c r="AT44" s="409"/>
      <c r="AU44" s="414">
        <f t="shared" si="39"/>
        <v>0</v>
      </c>
      <c r="AV44" s="406">
        <f t="shared" si="40"/>
        <v>0</v>
      </c>
      <c r="AW44" s="411"/>
      <c r="AX44" s="411">
        <f t="shared" si="41"/>
        <v>0</v>
      </c>
      <c r="AY44" s="412">
        <f t="shared" si="42"/>
        <v>0</v>
      </c>
      <c r="AZ44" s="413"/>
      <c r="BA44" s="411">
        <f t="shared" si="43"/>
        <v>0</v>
      </c>
      <c r="BB44" s="406">
        <f t="shared" si="44"/>
        <v>0</v>
      </c>
      <c r="BC44" s="303" t="str">
        <f t="shared" si="45"/>
        <v xml:space="preserve"> </v>
      </c>
      <c r="BD44" s="210">
        <f t="shared" si="54"/>
        <v>0</v>
      </c>
      <c r="BE44" s="200">
        <f t="shared" si="12"/>
        <v>0</v>
      </c>
      <c r="BF44" s="200">
        <f t="shared" si="13"/>
        <v>0</v>
      </c>
      <c r="BG44" s="200">
        <f t="shared" si="14"/>
        <v>0</v>
      </c>
      <c r="BH44" s="211">
        <f t="shared" si="15"/>
        <v>0</v>
      </c>
      <c r="BI44" s="210" t="str">
        <f t="shared" si="16"/>
        <v xml:space="preserve"> </v>
      </c>
      <c r="BJ44" s="200" t="str">
        <f t="shared" si="17"/>
        <v xml:space="preserve"> </v>
      </c>
      <c r="BK44" s="200" t="str">
        <f t="shared" si="18"/>
        <v xml:space="preserve"> </v>
      </c>
      <c r="BL44" s="200"/>
      <c r="BM44" s="213">
        <f t="shared" si="46"/>
        <v>0</v>
      </c>
      <c r="BO44" s="195" t="str">
        <f t="shared" si="19"/>
        <v/>
      </c>
      <c r="BP44" s="195" t="str">
        <f t="shared" si="20"/>
        <v/>
      </c>
      <c r="BQ44" s="195" t="str">
        <f t="shared" si="21"/>
        <v/>
      </c>
      <c r="BR44" s="215">
        <f t="shared" si="47"/>
        <v>0</v>
      </c>
      <c r="BS44" s="195" t="str">
        <f t="shared" si="48"/>
        <v/>
      </c>
      <c r="BU44" s="301" t="str">
        <f t="shared" si="49"/>
        <v xml:space="preserve"> </v>
      </c>
      <c r="BV44" s="301" t="str">
        <f t="shared" si="49"/>
        <v xml:space="preserve"> </v>
      </c>
      <c r="BW44" s="301" t="str">
        <f t="shared" si="49"/>
        <v xml:space="preserve"> </v>
      </c>
      <c r="BX44" s="242">
        <f t="shared" si="50"/>
        <v>0</v>
      </c>
      <c r="BY44" s="301" t="b">
        <f t="shared" si="51"/>
        <v>0</v>
      </c>
      <c r="BZ44" s="301" t="b">
        <f t="shared" si="52"/>
        <v>0</v>
      </c>
      <c r="CA44" s="301" t="b">
        <f t="shared" si="53"/>
        <v>0</v>
      </c>
    </row>
    <row r="45" spans="1:79">
      <c r="A45" s="300" t="s">
        <v>89</v>
      </c>
      <c r="B45" s="257"/>
      <c r="C45" s="258"/>
      <c r="D45" s="258"/>
      <c r="E45" s="259"/>
      <c r="F45" s="259"/>
      <c r="G45" s="260"/>
      <c r="H45" s="261"/>
      <c r="I45" s="305" t="str">
        <f t="shared" si="0"/>
        <v/>
      </c>
      <c r="J45" s="305" t="str">
        <f t="shared" si="1"/>
        <v/>
      </c>
      <c r="K45" s="305" t="str">
        <f t="shared" si="2"/>
        <v/>
      </c>
      <c r="L45" s="262"/>
      <c r="M45" s="263"/>
      <c r="N45" s="263"/>
      <c r="O45" s="19">
        <f t="shared" si="3"/>
        <v>0</v>
      </c>
      <c r="P45" s="14">
        <f>IF(D45="X",0,O45*0.158)</f>
        <v>0</v>
      </c>
      <c r="Q45" s="15">
        <f t="shared" si="22"/>
        <v>0</v>
      </c>
      <c r="R45" s="15">
        <f t="shared" si="23"/>
        <v>0</v>
      </c>
      <c r="S45" s="15">
        <f t="shared" si="24"/>
        <v>0</v>
      </c>
      <c r="T45" s="15">
        <f t="shared" si="5"/>
        <v>0</v>
      </c>
      <c r="U45" s="142">
        <f t="shared" si="25"/>
        <v>0</v>
      </c>
      <c r="V45" s="15">
        <f t="shared" si="6"/>
        <v>0</v>
      </c>
      <c r="W45" s="142">
        <f t="shared" si="7"/>
        <v>0</v>
      </c>
      <c r="X45" s="142">
        <f t="shared" si="26"/>
        <v>0</v>
      </c>
      <c r="Y45" s="15">
        <f t="shared" si="27"/>
        <v>0</v>
      </c>
      <c r="Z45" s="16">
        <f t="shared" si="28"/>
        <v>0</v>
      </c>
      <c r="AA45" s="17">
        <f t="shared" si="29"/>
        <v>0</v>
      </c>
      <c r="AD45" s="159">
        <f t="shared" si="8"/>
        <v>0</v>
      </c>
      <c r="AE45" s="159">
        <f t="shared" si="9"/>
        <v>0</v>
      </c>
      <c r="AG45" s="157">
        <f t="shared" si="30"/>
        <v>0</v>
      </c>
      <c r="AI45" s="159">
        <f t="shared" si="10"/>
        <v>0</v>
      </c>
      <c r="AJ45" s="159">
        <f t="shared" si="11"/>
        <v>0</v>
      </c>
      <c r="AK45" s="231">
        <f t="shared" si="31"/>
        <v>0</v>
      </c>
      <c r="AL45" s="231">
        <f t="shared" si="32"/>
        <v>0</v>
      </c>
      <c r="AM45" s="231">
        <f t="shared" si="33"/>
        <v>0</v>
      </c>
      <c r="AN45" s="194">
        <f t="shared" si="34"/>
        <v>0</v>
      </c>
      <c r="AO45" s="405">
        <f t="shared" si="35"/>
        <v>0</v>
      </c>
      <c r="AP45" s="406">
        <f t="shared" si="36"/>
        <v>0</v>
      </c>
      <c r="AQ45" s="407"/>
      <c r="AR45" s="411">
        <f t="shared" si="37"/>
        <v>0</v>
      </c>
      <c r="AS45" s="408">
        <f t="shared" si="38"/>
        <v>0</v>
      </c>
      <c r="AT45" s="409"/>
      <c r="AU45" s="414">
        <f t="shared" si="39"/>
        <v>0</v>
      </c>
      <c r="AV45" s="406">
        <f t="shared" si="40"/>
        <v>0</v>
      </c>
      <c r="AW45" s="411"/>
      <c r="AX45" s="411">
        <f t="shared" si="41"/>
        <v>0</v>
      </c>
      <c r="AY45" s="412">
        <f t="shared" si="42"/>
        <v>0</v>
      </c>
      <c r="AZ45" s="413"/>
      <c r="BA45" s="411">
        <f t="shared" si="43"/>
        <v>0</v>
      </c>
      <c r="BB45" s="406">
        <f t="shared" si="44"/>
        <v>0</v>
      </c>
      <c r="BC45" s="303" t="str">
        <f t="shared" si="45"/>
        <v xml:space="preserve"> </v>
      </c>
      <c r="BD45" s="210">
        <f t="shared" si="54"/>
        <v>0</v>
      </c>
      <c r="BE45" s="200">
        <f t="shared" si="12"/>
        <v>0</v>
      </c>
      <c r="BF45" s="200">
        <f t="shared" si="13"/>
        <v>0</v>
      </c>
      <c r="BG45" s="200">
        <f t="shared" si="14"/>
        <v>0</v>
      </c>
      <c r="BH45" s="211">
        <f t="shared" si="15"/>
        <v>0</v>
      </c>
      <c r="BI45" s="210" t="str">
        <f t="shared" si="16"/>
        <v xml:space="preserve"> </v>
      </c>
      <c r="BJ45" s="200" t="str">
        <f t="shared" si="17"/>
        <v xml:space="preserve"> </v>
      </c>
      <c r="BK45" s="200" t="str">
        <f t="shared" si="18"/>
        <v xml:space="preserve"> </v>
      </c>
      <c r="BL45" s="200"/>
      <c r="BM45" s="213">
        <f t="shared" si="46"/>
        <v>0</v>
      </c>
      <c r="BO45" s="195" t="str">
        <f t="shared" si="19"/>
        <v/>
      </c>
      <c r="BP45" s="195" t="str">
        <f t="shared" si="20"/>
        <v/>
      </c>
      <c r="BQ45" s="195" t="str">
        <f t="shared" si="21"/>
        <v/>
      </c>
      <c r="BR45" s="215">
        <f t="shared" si="47"/>
        <v>0</v>
      </c>
      <c r="BS45" s="195" t="str">
        <f t="shared" si="48"/>
        <v/>
      </c>
      <c r="BU45" s="301" t="str">
        <f t="shared" si="49"/>
        <v xml:space="preserve"> </v>
      </c>
      <c r="BV45" s="301" t="str">
        <f t="shared" si="49"/>
        <v xml:space="preserve"> </v>
      </c>
      <c r="BW45" s="301" t="str">
        <f t="shared" si="49"/>
        <v xml:space="preserve"> </v>
      </c>
      <c r="BX45" s="242">
        <f t="shared" si="50"/>
        <v>0</v>
      </c>
      <c r="BY45" s="301" t="b">
        <f t="shared" si="51"/>
        <v>0</v>
      </c>
      <c r="BZ45" s="301" t="b">
        <f t="shared" si="52"/>
        <v>0</v>
      </c>
      <c r="CA45" s="301" t="b">
        <f t="shared" si="53"/>
        <v>0</v>
      </c>
    </row>
    <row r="46" spans="1:79">
      <c r="A46" s="299" t="s">
        <v>89</v>
      </c>
      <c r="B46" s="250"/>
      <c r="C46" s="251"/>
      <c r="D46" s="251"/>
      <c r="E46" s="252"/>
      <c r="F46" s="252"/>
      <c r="G46" s="253"/>
      <c r="H46" s="254"/>
      <c r="I46" s="306" t="str">
        <f t="shared" si="0"/>
        <v/>
      </c>
      <c r="J46" s="306" t="str">
        <f t="shared" si="1"/>
        <v/>
      </c>
      <c r="K46" s="306" t="str">
        <f t="shared" si="2"/>
        <v/>
      </c>
      <c r="L46" s="255"/>
      <c r="M46" s="256"/>
      <c r="N46" s="256"/>
      <c r="O46" s="19">
        <f t="shared" si="3"/>
        <v>0</v>
      </c>
      <c r="P46" s="14">
        <f>IF(D46="X",0,O46*0.158)</f>
        <v>0</v>
      </c>
      <c r="Q46" s="15">
        <f t="shared" si="22"/>
        <v>0</v>
      </c>
      <c r="R46" s="15">
        <f t="shared" si="23"/>
        <v>0</v>
      </c>
      <c r="S46" s="15">
        <f t="shared" si="24"/>
        <v>0</v>
      </c>
      <c r="T46" s="15">
        <f t="shared" si="5"/>
        <v>0</v>
      </c>
      <c r="U46" s="142">
        <f t="shared" si="25"/>
        <v>0</v>
      </c>
      <c r="V46" s="15">
        <f t="shared" si="6"/>
        <v>0</v>
      </c>
      <c r="W46" s="142">
        <f t="shared" si="7"/>
        <v>0</v>
      </c>
      <c r="X46" s="142">
        <f t="shared" si="26"/>
        <v>0</v>
      </c>
      <c r="Y46" s="15">
        <f t="shared" si="27"/>
        <v>0</v>
      </c>
      <c r="Z46" s="16">
        <f t="shared" si="28"/>
        <v>0</v>
      </c>
      <c r="AA46" s="17">
        <f t="shared" si="29"/>
        <v>0</v>
      </c>
      <c r="AD46" s="159">
        <f t="shared" si="8"/>
        <v>0</v>
      </c>
      <c r="AE46" s="159">
        <f t="shared" si="9"/>
        <v>0</v>
      </c>
      <c r="AG46" s="157">
        <f t="shared" si="30"/>
        <v>0</v>
      </c>
      <c r="AI46" s="159">
        <f t="shared" si="10"/>
        <v>0</v>
      </c>
      <c r="AJ46" s="159">
        <f t="shared" si="11"/>
        <v>0</v>
      </c>
      <c r="AK46" s="231">
        <f t="shared" si="31"/>
        <v>0</v>
      </c>
      <c r="AL46" s="231">
        <f t="shared" si="32"/>
        <v>0</v>
      </c>
      <c r="AM46" s="231">
        <f t="shared" si="33"/>
        <v>0</v>
      </c>
      <c r="AN46" s="194">
        <f t="shared" si="34"/>
        <v>0</v>
      </c>
      <c r="AO46" s="405">
        <f t="shared" si="35"/>
        <v>0</v>
      </c>
      <c r="AP46" s="406">
        <f t="shared" si="36"/>
        <v>0</v>
      </c>
      <c r="AQ46" s="407"/>
      <c r="AR46" s="411">
        <f t="shared" si="37"/>
        <v>0</v>
      </c>
      <c r="AS46" s="408">
        <f t="shared" si="38"/>
        <v>0</v>
      </c>
      <c r="AT46" s="409"/>
      <c r="AU46" s="414">
        <f t="shared" si="39"/>
        <v>0</v>
      </c>
      <c r="AV46" s="406">
        <f t="shared" si="40"/>
        <v>0</v>
      </c>
      <c r="AW46" s="411"/>
      <c r="AX46" s="411">
        <f t="shared" si="41"/>
        <v>0</v>
      </c>
      <c r="AY46" s="412">
        <f t="shared" si="42"/>
        <v>0</v>
      </c>
      <c r="AZ46" s="413"/>
      <c r="BA46" s="411">
        <f t="shared" si="43"/>
        <v>0</v>
      </c>
      <c r="BB46" s="406">
        <f t="shared" si="44"/>
        <v>0</v>
      </c>
      <c r="BC46" s="303" t="str">
        <f t="shared" si="45"/>
        <v xml:space="preserve"> </v>
      </c>
      <c r="BD46" s="210">
        <f t="shared" si="54"/>
        <v>0</v>
      </c>
      <c r="BE46" s="200">
        <f t="shared" si="12"/>
        <v>0</v>
      </c>
      <c r="BF46" s="200">
        <f t="shared" si="13"/>
        <v>0</v>
      </c>
      <c r="BG46" s="200">
        <f t="shared" si="14"/>
        <v>0</v>
      </c>
      <c r="BH46" s="211">
        <f t="shared" si="15"/>
        <v>0</v>
      </c>
      <c r="BI46" s="210" t="str">
        <f t="shared" si="16"/>
        <v xml:space="preserve"> </v>
      </c>
      <c r="BJ46" s="200" t="str">
        <f t="shared" si="17"/>
        <v xml:space="preserve"> </v>
      </c>
      <c r="BK46" s="200" t="str">
        <f t="shared" si="18"/>
        <v xml:space="preserve"> </v>
      </c>
      <c r="BL46" s="200"/>
      <c r="BM46" s="213">
        <f t="shared" si="46"/>
        <v>0</v>
      </c>
      <c r="BO46" s="195" t="str">
        <f t="shared" si="19"/>
        <v/>
      </c>
      <c r="BP46" s="195" t="str">
        <f t="shared" si="20"/>
        <v/>
      </c>
      <c r="BQ46" s="195" t="str">
        <f t="shared" si="21"/>
        <v/>
      </c>
      <c r="BR46" s="215">
        <f t="shared" si="47"/>
        <v>0</v>
      </c>
      <c r="BS46" s="195" t="str">
        <f t="shared" si="48"/>
        <v/>
      </c>
      <c r="BU46" s="301" t="str">
        <f t="shared" si="49"/>
        <v xml:space="preserve"> </v>
      </c>
      <c r="BV46" s="301" t="str">
        <f t="shared" si="49"/>
        <v xml:space="preserve"> </v>
      </c>
      <c r="BW46" s="301" t="str">
        <f t="shared" si="49"/>
        <v xml:space="preserve"> </v>
      </c>
      <c r="BX46" s="242">
        <f t="shared" si="50"/>
        <v>0</v>
      </c>
      <c r="BY46" s="301" t="b">
        <f t="shared" si="51"/>
        <v>0</v>
      </c>
      <c r="BZ46" s="301" t="b">
        <f t="shared" si="52"/>
        <v>0</v>
      </c>
      <c r="CA46" s="301" t="b">
        <f t="shared" si="53"/>
        <v>0</v>
      </c>
    </row>
    <row r="47" spans="1:79">
      <c r="A47" s="300" t="s">
        <v>89</v>
      </c>
      <c r="B47" s="257"/>
      <c r="C47" s="258"/>
      <c r="D47" s="258"/>
      <c r="E47" s="259"/>
      <c r="F47" s="259"/>
      <c r="G47" s="260"/>
      <c r="H47" s="261"/>
      <c r="I47" s="305" t="str">
        <f t="shared" si="0"/>
        <v/>
      </c>
      <c r="J47" s="305" t="str">
        <f t="shared" si="1"/>
        <v/>
      </c>
      <c r="K47" s="305" t="str">
        <f t="shared" si="2"/>
        <v/>
      </c>
      <c r="L47" s="262"/>
      <c r="M47" s="263"/>
      <c r="N47" s="263"/>
      <c r="O47" s="19">
        <f t="shared" si="3"/>
        <v>0</v>
      </c>
      <c r="P47" s="14">
        <f>IF(D47="X",0,O47*0.158)</f>
        <v>0</v>
      </c>
      <c r="Q47" s="15">
        <f t="shared" si="22"/>
        <v>0</v>
      </c>
      <c r="R47" s="15">
        <f t="shared" si="23"/>
        <v>0</v>
      </c>
      <c r="S47" s="15">
        <f t="shared" si="24"/>
        <v>0</v>
      </c>
      <c r="T47" s="15">
        <f t="shared" si="5"/>
        <v>0</v>
      </c>
      <c r="U47" s="142">
        <f t="shared" si="25"/>
        <v>0</v>
      </c>
      <c r="V47" s="15">
        <f t="shared" si="6"/>
        <v>0</v>
      </c>
      <c r="W47" s="142">
        <f t="shared" si="7"/>
        <v>0</v>
      </c>
      <c r="X47" s="142">
        <f t="shared" si="26"/>
        <v>0</v>
      </c>
      <c r="Y47" s="15">
        <f t="shared" si="27"/>
        <v>0</v>
      </c>
      <c r="Z47" s="16">
        <f t="shared" si="28"/>
        <v>0</v>
      </c>
      <c r="AA47" s="17">
        <f t="shared" si="29"/>
        <v>0</v>
      </c>
      <c r="AD47" s="159">
        <f t="shared" si="8"/>
        <v>0</v>
      </c>
      <c r="AE47" s="159">
        <f t="shared" si="9"/>
        <v>0</v>
      </c>
      <c r="AG47" s="157">
        <f t="shared" si="30"/>
        <v>0</v>
      </c>
      <c r="AI47" s="159">
        <f t="shared" si="10"/>
        <v>0</v>
      </c>
      <c r="AJ47" s="159">
        <f t="shared" si="11"/>
        <v>0</v>
      </c>
      <c r="AK47" s="231">
        <f t="shared" si="31"/>
        <v>0</v>
      </c>
      <c r="AL47" s="231">
        <f t="shared" si="32"/>
        <v>0</v>
      </c>
      <c r="AM47" s="231">
        <f t="shared" si="33"/>
        <v>0</v>
      </c>
      <c r="AN47" s="194">
        <f t="shared" si="34"/>
        <v>0</v>
      </c>
      <c r="AO47" s="405">
        <f t="shared" si="35"/>
        <v>0</v>
      </c>
      <c r="AP47" s="406">
        <f t="shared" si="36"/>
        <v>0</v>
      </c>
      <c r="AQ47" s="407"/>
      <c r="AR47" s="411">
        <f t="shared" si="37"/>
        <v>0</v>
      </c>
      <c r="AS47" s="408">
        <f t="shared" si="38"/>
        <v>0</v>
      </c>
      <c r="AT47" s="409"/>
      <c r="AU47" s="414">
        <f t="shared" si="39"/>
        <v>0</v>
      </c>
      <c r="AV47" s="406">
        <f t="shared" si="40"/>
        <v>0</v>
      </c>
      <c r="AW47" s="411"/>
      <c r="AX47" s="411">
        <f t="shared" si="41"/>
        <v>0</v>
      </c>
      <c r="AY47" s="412">
        <f t="shared" si="42"/>
        <v>0</v>
      </c>
      <c r="AZ47" s="413"/>
      <c r="BA47" s="411">
        <f t="shared" si="43"/>
        <v>0</v>
      </c>
      <c r="BB47" s="406">
        <f t="shared" si="44"/>
        <v>0</v>
      </c>
      <c r="BC47" s="303" t="str">
        <f t="shared" si="45"/>
        <v xml:space="preserve"> </v>
      </c>
      <c r="BD47" s="210">
        <f t="shared" si="54"/>
        <v>0</v>
      </c>
      <c r="BE47" s="200">
        <f t="shared" si="12"/>
        <v>0</v>
      </c>
      <c r="BF47" s="200">
        <f t="shared" si="13"/>
        <v>0</v>
      </c>
      <c r="BG47" s="200">
        <f t="shared" si="14"/>
        <v>0</v>
      </c>
      <c r="BH47" s="211">
        <f t="shared" si="15"/>
        <v>0</v>
      </c>
      <c r="BI47" s="210" t="str">
        <f t="shared" si="16"/>
        <v xml:space="preserve"> </v>
      </c>
      <c r="BJ47" s="200" t="str">
        <f t="shared" si="17"/>
        <v xml:space="preserve"> </v>
      </c>
      <c r="BK47" s="200" t="str">
        <f t="shared" si="18"/>
        <v xml:space="preserve"> </v>
      </c>
      <c r="BL47" s="200"/>
      <c r="BM47" s="213">
        <f t="shared" si="46"/>
        <v>0</v>
      </c>
      <c r="BO47" s="195" t="str">
        <f t="shared" si="19"/>
        <v/>
      </c>
      <c r="BP47" s="195" t="str">
        <f t="shared" si="20"/>
        <v/>
      </c>
      <c r="BQ47" s="195" t="str">
        <f t="shared" si="21"/>
        <v/>
      </c>
      <c r="BR47" s="215">
        <f t="shared" si="47"/>
        <v>0</v>
      </c>
      <c r="BS47" s="195" t="str">
        <f t="shared" si="48"/>
        <v/>
      </c>
      <c r="BU47" s="301" t="str">
        <f t="shared" si="49"/>
        <v xml:space="preserve"> </v>
      </c>
      <c r="BV47" s="301" t="str">
        <f t="shared" si="49"/>
        <v xml:space="preserve"> </v>
      </c>
      <c r="BW47" s="301" t="str">
        <f t="shared" si="49"/>
        <v xml:space="preserve"> </v>
      </c>
      <c r="BX47" s="242">
        <f t="shared" si="50"/>
        <v>0</v>
      </c>
      <c r="BY47" s="301" t="b">
        <f t="shared" si="51"/>
        <v>0</v>
      </c>
      <c r="BZ47" s="301" t="b">
        <f t="shared" si="52"/>
        <v>0</v>
      </c>
      <c r="CA47" s="301" t="b">
        <f t="shared" si="53"/>
        <v>0</v>
      </c>
    </row>
    <row r="48" spans="1:79" ht="13.5" thickBot="1">
      <c r="A48" s="299" t="s">
        <v>89</v>
      </c>
      <c r="B48" s="250"/>
      <c r="C48" s="251"/>
      <c r="D48" s="251"/>
      <c r="E48" s="252"/>
      <c r="F48" s="252"/>
      <c r="G48" s="253"/>
      <c r="H48" s="254"/>
      <c r="I48" s="306" t="str">
        <f t="shared" si="0"/>
        <v/>
      </c>
      <c r="J48" s="306" t="str">
        <f t="shared" si="1"/>
        <v/>
      </c>
      <c r="K48" s="306" t="str">
        <f t="shared" si="2"/>
        <v/>
      </c>
      <c r="L48" s="255"/>
      <c r="M48" s="256"/>
      <c r="N48" s="256"/>
      <c r="O48" s="19">
        <f t="shared" si="3"/>
        <v>0</v>
      </c>
      <c r="P48" s="14">
        <f>IF(D48="X",0,O48*0.158)</f>
        <v>0</v>
      </c>
      <c r="Q48" s="15">
        <f t="shared" si="22"/>
        <v>0</v>
      </c>
      <c r="R48" s="15">
        <f t="shared" si="23"/>
        <v>0</v>
      </c>
      <c r="S48" s="15">
        <f t="shared" si="24"/>
        <v>0</v>
      </c>
      <c r="T48" s="15">
        <f t="shared" si="5"/>
        <v>0</v>
      </c>
      <c r="U48" s="142">
        <f t="shared" si="25"/>
        <v>0</v>
      </c>
      <c r="V48" s="15">
        <f t="shared" si="6"/>
        <v>0</v>
      </c>
      <c r="W48" s="142">
        <f t="shared" si="7"/>
        <v>0</v>
      </c>
      <c r="X48" s="142">
        <f t="shared" si="26"/>
        <v>0</v>
      </c>
      <c r="Y48" s="15">
        <f t="shared" si="27"/>
        <v>0</v>
      </c>
      <c r="Z48" s="16">
        <f t="shared" si="28"/>
        <v>0</v>
      </c>
      <c r="AA48" s="17">
        <f t="shared" si="29"/>
        <v>0</v>
      </c>
      <c r="AD48" s="170">
        <f t="shared" si="8"/>
        <v>0</v>
      </c>
      <c r="AE48" s="170">
        <f t="shared" si="9"/>
        <v>0</v>
      </c>
      <c r="AG48" s="173">
        <f t="shared" si="30"/>
        <v>0</v>
      </c>
      <c r="AI48" s="170">
        <f t="shared" si="10"/>
        <v>0</v>
      </c>
      <c r="AJ48" s="170">
        <f t="shared" si="11"/>
        <v>0</v>
      </c>
      <c r="AK48" s="231">
        <f t="shared" si="31"/>
        <v>0</v>
      </c>
      <c r="AL48" s="231">
        <f t="shared" si="32"/>
        <v>0</v>
      </c>
      <c r="AM48" s="231">
        <f t="shared" si="33"/>
        <v>0</v>
      </c>
      <c r="AN48" s="194">
        <f t="shared" si="34"/>
        <v>0</v>
      </c>
      <c r="AO48" s="405">
        <f t="shared" si="35"/>
        <v>0</v>
      </c>
      <c r="AP48" s="406">
        <f t="shared" si="36"/>
        <v>0</v>
      </c>
      <c r="AQ48" s="407"/>
      <c r="AR48" s="411">
        <f t="shared" si="37"/>
        <v>0</v>
      </c>
      <c r="AS48" s="408">
        <f t="shared" si="38"/>
        <v>0</v>
      </c>
      <c r="AT48" s="409"/>
      <c r="AU48" s="415">
        <f t="shared" si="39"/>
        <v>0</v>
      </c>
      <c r="AV48" s="406">
        <f t="shared" si="40"/>
        <v>0</v>
      </c>
      <c r="AW48" s="411"/>
      <c r="AX48" s="411">
        <f t="shared" si="41"/>
        <v>0</v>
      </c>
      <c r="AY48" s="412">
        <f t="shared" si="42"/>
        <v>0</v>
      </c>
      <c r="AZ48" s="413"/>
      <c r="BA48" s="411">
        <f t="shared" si="43"/>
        <v>0</v>
      </c>
      <c r="BB48" s="406">
        <f t="shared" si="44"/>
        <v>0</v>
      </c>
      <c r="BC48" s="303" t="str">
        <f t="shared" si="45"/>
        <v xml:space="preserve"> </v>
      </c>
      <c r="BD48" s="196">
        <f t="shared" si="54"/>
        <v>0</v>
      </c>
      <c r="BE48" s="197">
        <f t="shared" si="12"/>
        <v>0</v>
      </c>
      <c r="BF48" s="197">
        <f t="shared" si="13"/>
        <v>0</v>
      </c>
      <c r="BG48" s="197">
        <f t="shared" si="14"/>
        <v>0</v>
      </c>
      <c r="BH48" s="198">
        <f t="shared" si="15"/>
        <v>0</v>
      </c>
      <c r="BI48" s="196" t="str">
        <f t="shared" si="16"/>
        <v xml:space="preserve"> </v>
      </c>
      <c r="BJ48" s="197" t="str">
        <f t="shared" si="17"/>
        <v xml:space="preserve"> </v>
      </c>
      <c r="BK48" s="197" t="str">
        <f t="shared" si="18"/>
        <v xml:space="preserve"> </v>
      </c>
      <c r="BL48" s="197"/>
      <c r="BM48" s="199">
        <f t="shared" si="46"/>
        <v>0</v>
      </c>
      <c r="BO48" s="195" t="str">
        <f t="shared" si="19"/>
        <v/>
      </c>
      <c r="BP48" s="195" t="str">
        <f t="shared" si="20"/>
        <v/>
      </c>
      <c r="BQ48" s="195" t="str">
        <f t="shared" si="21"/>
        <v/>
      </c>
      <c r="BR48" s="215">
        <f t="shared" si="47"/>
        <v>0</v>
      </c>
      <c r="BS48" s="195" t="str">
        <f t="shared" si="48"/>
        <v/>
      </c>
      <c r="BU48" s="301" t="str">
        <f t="shared" si="49"/>
        <v xml:space="preserve"> </v>
      </c>
      <c r="BV48" s="301" t="str">
        <f t="shared" si="49"/>
        <v xml:space="preserve"> </v>
      </c>
      <c r="BW48" s="301" t="str">
        <f t="shared" si="49"/>
        <v xml:space="preserve"> </v>
      </c>
      <c r="BX48" s="242">
        <f t="shared" si="50"/>
        <v>0</v>
      </c>
      <c r="BY48" s="301" t="b">
        <f t="shared" si="51"/>
        <v>0</v>
      </c>
      <c r="BZ48" s="301" t="b">
        <f t="shared" si="52"/>
        <v>0</v>
      </c>
      <c r="CA48" s="301" t="b">
        <f t="shared" si="53"/>
        <v>0</v>
      </c>
    </row>
    <row r="49" spans="1:57">
      <c r="A49" s="20"/>
      <c r="B49" s="37"/>
      <c r="C49" s="167"/>
      <c r="D49" s="37"/>
      <c r="E49" s="37"/>
      <c r="F49" s="37"/>
      <c r="G49" s="21"/>
      <c r="H49" s="22"/>
      <c r="I49" s="22"/>
      <c r="J49" s="22"/>
      <c r="K49" s="22"/>
      <c r="P49" s="21"/>
      <c r="Q49" s="21"/>
      <c r="R49" s="21"/>
      <c r="S49" s="21"/>
      <c r="T49" s="21"/>
      <c r="U49" s="21"/>
      <c r="V49" s="21"/>
      <c r="W49" s="21"/>
      <c r="X49" s="21"/>
      <c r="Y49" s="21"/>
      <c r="Z49" s="23"/>
      <c r="AA49" s="23"/>
      <c r="AD49" s="21">
        <f>SUM(AD9:AD48)</f>
        <v>0</v>
      </c>
      <c r="AE49" s="21">
        <f>SUM(AE9:AE48)</f>
        <v>0</v>
      </c>
      <c r="AF49" s="21">
        <f>AD49+AE49</f>
        <v>0</v>
      </c>
      <c r="AG49" s="157">
        <f>SUM(AG9:AG48)</f>
        <v>0</v>
      </c>
      <c r="AH49" s="21"/>
      <c r="AI49" s="21">
        <f>SUM(AI9:AI48)</f>
        <v>0</v>
      </c>
      <c r="AJ49" s="21">
        <f>SUM(AJ9:AJ48)</f>
        <v>0</v>
      </c>
      <c r="AK49" s="21">
        <f>AI49+AJ49</f>
        <v>0</v>
      </c>
      <c r="AL49" s="21"/>
      <c r="AM49" s="21"/>
      <c r="AN49" t="s">
        <v>90</v>
      </c>
      <c r="BC49" s="157"/>
      <c r="BD49" s="157"/>
      <c r="BE49" s="157"/>
    </row>
    <row r="50" spans="1:57">
      <c r="A50" s="24" t="s">
        <v>135</v>
      </c>
      <c r="B50" s="25"/>
      <c r="C50" s="168"/>
      <c r="D50" s="25"/>
      <c r="E50" s="25"/>
      <c r="F50" s="25"/>
      <c r="G50" s="25"/>
      <c r="H50" s="25"/>
      <c r="I50" s="25"/>
      <c r="J50" s="25"/>
      <c r="K50" s="25"/>
      <c r="L50" s="307">
        <f>SUM(L9:L48)</f>
        <v>0</v>
      </c>
      <c r="M50" s="308">
        <f>SUM(M9:M48)</f>
        <v>0</v>
      </c>
      <c r="N50" s="308">
        <f>SUM(N9:N48)</f>
        <v>0</v>
      </c>
      <c r="O50" s="26">
        <f>SUM(O9:O48)</f>
        <v>0</v>
      </c>
      <c r="P50" s="247">
        <f>SUM(P9:P49)</f>
        <v>0</v>
      </c>
      <c r="Q50" s="247">
        <f t="shared" ref="Q50:Y50" si="55">SUM(Q9:Q49)</f>
        <v>0</v>
      </c>
      <c r="R50" s="247">
        <f t="shared" si="55"/>
        <v>0</v>
      </c>
      <c r="S50" s="247">
        <f t="shared" si="55"/>
        <v>0</v>
      </c>
      <c r="T50" s="247">
        <f t="shared" si="55"/>
        <v>0</v>
      </c>
      <c r="U50" s="247">
        <f t="shared" si="55"/>
        <v>0</v>
      </c>
      <c r="V50" s="247">
        <f t="shared" si="55"/>
        <v>0</v>
      </c>
      <c r="W50" s="247">
        <f t="shared" si="55"/>
        <v>0</v>
      </c>
      <c r="X50" s="247">
        <f t="shared" si="55"/>
        <v>0</v>
      </c>
      <c r="Y50" s="247">
        <f t="shared" si="55"/>
        <v>0</v>
      </c>
      <c r="Z50" s="188">
        <f>SUM(Z9:Z48)</f>
        <v>0</v>
      </c>
      <c r="AA50" s="30">
        <f>SUM(AA9:AA48)</f>
        <v>0</v>
      </c>
      <c r="AC50">
        <f>(140*12)</f>
        <v>1680</v>
      </c>
      <c r="AD50" s="21"/>
      <c r="AE50" s="21"/>
      <c r="AH50" s="21"/>
      <c r="AI50" s="21"/>
      <c r="AJ50" s="21"/>
      <c r="AK50" s="21"/>
      <c r="AL50" s="21"/>
      <c r="AM50" s="21"/>
      <c r="AO50" s="185"/>
      <c r="AP50" s="185"/>
      <c r="AQ50" s="185"/>
      <c r="AR50" s="185"/>
      <c r="AS50" s="185"/>
      <c r="AT50" s="185"/>
      <c r="AU50" s="185"/>
      <c r="AV50" s="185"/>
      <c r="AW50" s="185"/>
      <c r="AX50" s="185"/>
      <c r="AY50" s="185"/>
      <c r="AZ50" s="185"/>
    </row>
    <row r="51" spans="1:57">
      <c r="A51" s="20"/>
      <c r="B51" s="20"/>
      <c r="D51" s="20"/>
      <c r="E51" s="20"/>
      <c r="F51" s="20"/>
      <c r="O51" s="31"/>
      <c r="Q51" s="12"/>
      <c r="R51" s="12"/>
      <c r="S51" s="12"/>
      <c r="T51" s="12"/>
      <c r="V51" s="12"/>
      <c r="W51" s="12"/>
      <c r="X51" s="12"/>
      <c r="Y51" s="12"/>
      <c r="Z51" s="32"/>
      <c r="AA51" s="32"/>
      <c r="AD51" s="21">
        <f>AD49*1.053</f>
        <v>0</v>
      </c>
      <c r="AE51" s="21">
        <f>AE49+($AG$49*AC50)</f>
        <v>0</v>
      </c>
      <c r="AF51" s="21">
        <f>AD51+AE51</f>
        <v>0</v>
      </c>
      <c r="AH51" s="21"/>
      <c r="AI51" s="21">
        <f>AI49*1.053</f>
        <v>0</v>
      </c>
      <c r="AJ51" s="21">
        <f>AJ49+(($AG$49*AC50)*0.242)</f>
        <v>0</v>
      </c>
      <c r="AK51" s="21">
        <f>AI51+AJ51</f>
        <v>0</v>
      </c>
      <c r="AL51" s="21"/>
      <c r="AM51" s="21"/>
      <c r="AN51" t="s">
        <v>92</v>
      </c>
      <c r="AO51" s="185"/>
      <c r="AP51" s="185"/>
      <c r="AQ51" s="185"/>
      <c r="AR51" s="185"/>
      <c r="AS51" s="185"/>
      <c r="AT51" s="185"/>
      <c r="AU51" s="185"/>
      <c r="AV51" s="185"/>
      <c r="AW51" s="185"/>
      <c r="AX51" s="185"/>
      <c r="AY51" s="185"/>
      <c r="AZ51" s="185"/>
    </row>
    <row r="52" spans="1:57">
      <c r="A52" s="20"/>
      <c r="B52" s="20"/>
      <c r="D52" s="20"/>
      <c r="E52" s="20"/>
      <c r="F52" s="20"/>
      <c r="O52" s="12"/>
      <c r="Q52" s="12"/>
      <c r="R52" s="12"/>
      <c r="S52" s="12"/>
      <c r="T52" s="12"/>
      <c r="V52" s="12"/>
      <c r="W52" s="12"/>
      <c r="X52" s="12"/>
      <c r="Y52" s="12"/>
      <c r="Z52" s="12"/>
      <c r="AA52" s="12"/>
      <c r="AC52">
        <f>(140*12)</f>
        <v>1680</v>
      </c>
      <c r="AD52" s="21"/>
      <c r="AE52" s="21"/>
      <c r="AH52" s="21"/>
      <c r="AI52" s="21"/>
      <c r="AJ52" s="21"/>
      <c r="AK52" s="21"/>
      <c r="AL52" s="21"/>
      <c r="AM52" s="21"/>
      <c r="AO52" s="185"/>
      <c r="AP52" s="185"/>
      <c r="AQ52" s="185"/>
      <c r="AR52" s="185"/>
      <c r="AS52" s="185"/>
      <c r="AT52" s="185"/>
      <c r="AU52" s="185"/>
      <c r="AV52" s="185"/>
      <c r="AW52" s="185"/>
      <c r="AX52" s="185"/>
      <c r="AY52" s="185"/>
      <c r="AZ52" s="185"/>
    </row>
    <row r="53" spans="1:57">
      <c r="AD53" s="21">
        <f>AD51*1.053</f>
        <v>0</v>
      </c>
      <c r="AE53" s="21">
        <f>AE51+($AG$49*AC52)</f>
        <v>0</v>
      </c>
      <c r="AF53" s="21">
        <f>AD53+AE53</f>
        <v>0</v>
      </c>
      <c r="AH53" s="21"/>
      <c r="AI53" s="21">
        <f>AI51*1.053</f>
        <v>0</v>
      </c>
      <c r="AJ53" s="21">
        <f>AJ51+(($AG$49*AC52)*0.242)</f>
        <v>0</v>
      </c>
      <c r="AK53" s="21">
        <f>AI53+AJ53</f>
        <v>0</v>
      </c>
      <c r="AL53" s="21"/>
      <c r="AM53" s="21"/>
      <c r="AN53" t="s">
        <v>94</v>
      </c>
      <c r="AO53" s="185"/>
      <c r="AP53" s="185"/>
      <c r="AQ53" s="185"/>
      <c r="AR53" s="185"/>
      <c r="AS53" s="185"/>
      <c r="AT53" s="185"/>
      <c r="AU53" s="185"/>
      <c r="AV53" s="185"/>
      <c r="AW53" s="185"/>
      <c r="AX53" s="185"/>
      <c r="AY53" s="185"/>
      <c r="AZ53" s="185"/>
    </row>
    <row r="54" spans="1:57" ht="15.75">
      <c r="A54" s="9"/>
      <c r="B54" s="9"/>
      <c r="C54" s="165"/>
      <c r="D54" s="9"/>
      <c r="E54" s="9"/>
      <c r="F54" s="9"/>
      <c r="AC54">
        <f>(140*12)</f>
        <v>1680</v>
      </c>
      <c r="AD54" s="21"/>
      <c r="AE54" s="21"/>
      <c r="AH54" s="21"/>
      <c r="AI54" s="21"/>
      <c r="AJ54" s="21"/>
      <c r="AK54" s="21"/>
      <c r="AL54" s="21"/>
      <c r="AM54" s="21"/>
      <c r="AO54" s="185"/>
      <c r="AP54" s="185"/>
      <c r="AQ54" s="185"/>
      <c r="AR54" s="185"/>
      <c r="AS54" s="185"/>
      <c r="AT54" s="185"/>
      <c r="AU54" s="185"/>
      <c r="AV54" s="185"/>
      <c r="AW54" s="185"/>
      <c r="AX54" s="185"/>
      <c r="AY54" s="185"/>
      <c r="AZ54" s="185"/>
    </row>
    <row r="55" spans="1:57">
      <c r="AD55" s="21">
        <f>AD53*1.053</f>
        <v>0</v>
      </c>
      <c r="AE55" s="21">
        <f>AE53+($AG$49*AC54)</f>
        <v>0</v>
      </c>
      <c r="AF55" s="21">
        <f>AD55+AE55</f>
        <v>0</v>
      </c>
      <c r="AH55" s="21"/>
      <c r="AI55" s="21">
        <f>AI53*1.053</f>
        <v>0</v>
      </c>
      <c r="AJ55" s="21">
        <f>AJ53+(($AG$49*AC54)*0.242)</f>
        <v>0</v>
      </c>
      <c r="AK55" s="21">
        <f>AI55+AJ55</f>
        <v>0</v>
      </c>
      <c r="AL55" s="21"/>
      <c r="AM55" s="21"/>
      <c r="AN55" t="s">
        <v>96</v>
      </c>
      <c r="AO55" s="185"/>
      <c r="AP55" s="185"/>
      <c r="AQ55" s="185"/>
      <c r="AR55" s="185"/>
      <c r="AS55" s="185"/>
      <c r="AT55" s="185"/>
      <c r="AU55" s="185"/>
      <c r="AV55" s="185"/>
      <c r="AW55" s="185"/>
      <c r="AX55" s="185"/>
      <c r="AY55" s="185"/>
      <c r="AZ55" s="185"/>
    </row>
    <row r="56" spans="1:57">
      <c r="AC56">
        <f>(140*12)</f>
        <v>1680</v>
      </c>
      <c r="AD56" s="21"/>
      <c r="AE56" s="21"/>
      <c r="AH56" s="21"/>
      <c r="AI56" s="21"/>
      <c r="AJ56" s="21"/>
      <c r="AK56" s="21"/>
      <c r="AL56" s="21"/>
      <c r="AM56" s="21"/>
      <c r="AO56" s="185"/>
      <c r="AP56" s="185"/>
      <c r="AQ56" s="185"/>
      <c r="AR56" s="185"/>
      <c r="AS56" s="185"/>
      <c r="AT56" s="185"/>
      <c r="AU56" s="185"/>
      <c r="AV56" s="185"/>
      <c r="AW56" s="185"/>
      <c r="AX56" s="185"/>
      <c r="AY56" s="185"/>
      <c r="AZ56" s="185"/>
    </row>
    <row r="57" spans="1:57">
      <c r="AD57" s="21">
        <f>AD55*1.053</f>
        <v>0</v>
      </c>
      <c r="AE57" s="21">
        <f>AE55+($AG$49*AC56)</f>
        <v>0</v>
      </c>
      <c r="AF57" s="21">
        <f>AD57+AE57</f>
        <v>0</v>
      </c>
      <c r="AH57" s="21"/>
      <c r="AI57" s="21">
        <f>AI55*1.053</f>
        <v>0</v>
      </c>
      <c r="AJ57" s="21">
        <f>AJ55+(($AG$49*AC56)*0.242)</f>
        <v>0</v>
      </c>
      <c r="AK57" s="21">
        <f>AI57+AJ57</f>
        <v>0</v>
      </c>
      <c r="AL57" s="21"/>
      <c r="AM57" s="21"/>
      <c r="AN57" t="s">
        <v>98</v>
      </c>
      <c r="AO57" s="185"/>
      <c r="AP57" s="185"/>
      <c r="AQ57" s="185"/>
      <c r="AR57" s="185"/>
      <c r="AS57" s="185"/>
      <c r="AT57" s="185"/>
      <c r="AU57" s="185"/>
      <c r="AV57" s="185"/>
      <c r="AW57" s="185"/>
      <c r="AX57" s="185"/>
      <c r="AY57" s="185"/>
      <c r="AZ57" s="185"/>
    </row>
    <row r="58" spans="1:57">
      <c r="AO58" s="185"/>
      <c r="AP58" s="185"/>
      <c r="AQ58" s="185"/>
      <c r="AR58" s="185"/>
      <c r="AS58" s="185"/>
      <c r="AT58" s="185"/>
      <c r="AU58" s="185"/>
      <c r="AV58" s="185"/>
      <c r="AW58" s="185"/>
      <c r="AX58" s="185"/>
      <c r="AY58" s="185"/>
      <c r="AZ58" s="185"/>
    </row>
    <row r="59" spans="1:57">
      <c r="AO59" s="185"/>
      <c r="AP59" s="185"/>
      <c r="AQ59" s="185"/>
      <c r="AR59" s="185"/>
      <c r="AS59" s="185"/>
      <c r="AT59" s="185"/>
      <c r="AU59" s="185"/>
      <c r="AV59" s="185"/>
      <c r="AW59" s="185"/>
      <c r="AX59" s="185"/>
      <c r="AY59" s="185"/>
      <c r="AZ59" s="185"/>
    </row>
    <row r="60" spans="1:57">
      <c r="AO60" s="185"/>
      <c r="AP60" s="185"/>
      <c r="AQ60" s="185"/>
      <c r="AR60" s="185"/>
      <c r="AS60" s="185"/>
      <c r="AT60" s="185"/>
      <c r="AU60" s="185"/>
      <c r="AV60" s="185"/>
      <c r="AW60" s="185"/>
      <c r="AX60" s="185"/>
      <c r="AY60" s="185"/>
      <c r="AZ60" s="185"/>
    </row>
    <row r="61" spans="1:57" ht="33.75">
      <c r="AO61" s="164" t="s">
        <v>102</v>
      </c>
      <c r="AP61" s="186" t="s">
        <v>103</v>
      </c>
      <c r="AR61" s="136" t="s">
        <v>51</v>
      </c>
      <c r="AS61" s="136" t="s">
        <v>52</v>
      </c>
      <c r="AT61" s="136" t="s">
        <v>54</v>
      </c>
      <c r="AU61" s="136" t="s">
        <v>55</v>
      </c>
      <c r="AV61" s="136" t="s">
        <v>104</v>
      </c>
      <c r="AX61" s="136" t="s">
        <v>57</v>
      </c>
      <c r="AY61" s="136" t="s">
        <v>105</v>
      </c>
      <c r="AZ61" s="136" t="s">
        <v>106</v>
      </c>
      <c r="BB61" s="136" t="s">
        <v>60</v>
      </c>
    </row>
    <row r="62" spans="1:57">
      <c r="AO62" s="185">
        <f>SUM(M9:M48)</f>
        <v>0</v>
      </c>
      <c r="AP62" s="185">
        <f>SUM(N9:N48)</f>
        <v>0</v>
      </c>
      <c r="AQ62" s="185"/>
      <c r="AR62" s="185">
        <f>SUM(P9:P48)</f>
        <v>0</v>
      </c>
      <c r="AS62" s="185">
        <f>SUM(Q9:Q48)</f>
        <v>0</v>
      </c>
      <c r="AT62" s="185">
        <f>SUM(S9:S48)</f>
        <v>0</v>
      </c>
      <c r="AU62" s="185">
        <f>SUM(T9:T48)</f>
        <v>0</v>
      </c>
      <c r="AV62" s="185">
        <f>SUM(U9:U48)</f>
        <v>0</v>
      </c>
      <c r="AW62" s="185"/>
      <c r="AX62" s="185">
        <f>SUM(W9:W48)</f>
        <v>0</v>
      </c>
      <c r="AY62" s="185">
        <f>SUM(X9:X48)</f>
        <v>0</v>
      </c>
      <c r="AZ62" s="185">
        <f>SUM(Y9:Y48)</f>
        <v>0</v>
      </c>
      <c r="BA62" s="185"/>
      <c r="BB62" s="187">
        <f>SUM(AO62:AZ62)</f>
        <v>0</v>
      </c>
      <c r="BC62" t="s">
        <v>90</v>
      </c>
    </row>
    <row r="63" spans="1:57">
      <c r="AO63" s="185"/>
      <c r="AP63" s="185"/>
      <c r="AQ63" s="185"/>
      <c r="AR63" s="185"/>
      <c r="AS63" s="185"/>
      <c r="AT63" s="185"/>
      <c r="AU63" s="185"/>
      <c r="AV63" s="185"/>
      <c r="AW63" s="185"/>
      <c r="AX63" s="185"/>
      <c r="AY63" s="185"/>
      <c r="AZ63" s="185"/>
      <c r="BA63" s="185"/>
      <c r="BB63" s="187"/>
    </row>
    <row r="64" spans="1:57">
      <c r="AO64" s="185">
        <f>(AO62*1.02)</f>
        <v>0</v>
      </c>
      <c r="AP64" s="185">
        <f>AP62</f>
        <v>0</v>
      </c>
      <c r="AQ64" s="185"/>
      <c r="AR64" s="185">
        <f>AF51*0.158</f>
        <v>0</v>
      </c>
      <c r="AS64" s="185">
        <f>AS62*1.08</f>
        <v>0</v>
      </c>
      <c r="AT64" s="185">
        <f>AT62*1.025</f>
        <v>0</v>
      </c>
      <c r="AU64" s="185">
        <f>AU62*1.05</f>
        <v>0</v>
      </c>
      <c r="AV64" s="185">
        <f>AV62*1.05</f>
        <v>0</v>
      </c>
      <c r="AW64" s="185"/>
      <c r="AX64" s="185">
        <f>AF51*0.062</f>
        <v>0</v>
      </c>
      <c r="AY64" s="185">
        <f>AF51*0.0145</f>
        <v>0</v>
      </c>
      <c r="AZ64" s="185">
        <f>AF51*0.0155</f>
        <v>0</v>
      </c>
      <c r="BA64" s="185"/>
      <c r="BB64" s="187">
        <f>SUM(AO64:AZ64)</f>
        <v>0</v>
      </c>
      <c r="BC64" t="s">
        <v>92</v>
      </c>
    </row>
    <row r="65" spans="41:55">
      <c r="AO65" s="185"/>
      <c r="AP65" s="185"/>
      <c r="AQ65" s="185"/>
      <c r="AR65" s="185"/>
      <c r="AS65" s="185"/>
      <c r="AT65" s="185"/>
      <c r="AU65" s="185"/>
      <c r="AV65" s="185"/>
      <c r="AW65" s="185"/>
      <c r="AX65" s="185"/>
      <c r="AY65" s="185"/>
      <c r="AZ65" s="185"/>
      <c r="BA65" s="185"/>
      <c r="BB65" s="187"/>
    </row>
    <row r="66" spans="41:55">
      <c r="AO66" s="185">
        <f>(AO64*1.02)</f>
        <v>0</v>
      </c>
      <c r="AP66" s="185">
        <f>AP64</f>
        <v>0</v>
      </c>
      <c r="AQ66" s="185"/>
      <c r="AR66" s="185">
        <f>AF53*0.158</f>
        <v>0</v>
      </c>
      <c r="AS66" s="185">
        <f>AS64*1.08</f>
        <v>0</v>
      </c>
      <c r="AT66" s="185">
        <f>AT64*1.025</f>
        <v>0</v>
      </c>
      <c r="AU66" s="185">
        <f>AU64*1.05</f>
        <v>0</v>
      </c>
      <c r="AV66" s="185">
        <f>AV64*1.05</f>
        <v>0</v>
      </c>
      <c r="AW66" s="185"/>
      <c r="AX66" s="185">
        <f>AF53*0.062</f>
        <v>0</v>
      </c>
      <c r="AY66" s="185">
        <f>AF53*0.0145</f>
        <v>0</v>
      </c>
      <c r="AZ66" s="185">
        <f>AF53*0.0155</f>
        <v>0</v>
      </c>
      <c r="BA66" s="185"/>
      <c r="BB66" s="187">
        <f>SUM(AO66:AZ66)</f>
        <v>0</v>
      </c>
      <c r="BC66" t="s">
        <v>94</v>
      </c>
    </row>
    <row r="67" spans="41:55">
      <c r="AO67" s="185"/>
      <c r="AP67" s="185"/>
      <c r="AQ67" s="185"/>
      <c r="AR67" s="185"/>
      <c r="AS67" s="185"/>
      <c r="AT67" s="185"/>
      <c r="AU67" s="185"/>
      <c r="AV67" s="185"/>
      <c r="AW67" s="185"/>
      <c r="AX67" s="185"/>
      <c r="AY67" s="185"/>
      <c r="AZ67" s="185"/>
      <c r="BA67" s="185"/>
      <c r="BB67" s="187"/>
    </row>
    <row r="68" spans="41:55">
      <c r="AO68" s="185">
        <f>(AO66*1.02)</f>
        <v>0</v>
      </c>
      <c r="AP68" s="185">
        <f>AP66</f>
        <v>0</v>
      </c>
      <c r="AQ68" s="185"/>
      <c r="AR68" s="185">
        <f>AF55*0.158</f>
        <v>0</v>
      </c>
      <c r="AS68" s="185">
        <f>AS66*1.08</f>
        <v>0</v>
      </c>
      <c r="AT68" s="185">
        <f>AT66*1.025</f>
        <v>0</v>
      </c>
      <c r="AU68" s="185">
        <f>AU66*1.05</f>
        <v>0</v>
      </c>
      <c r="AV68" s="185">
        <f>AV66*1.05</f>
        <v>0</v>
      </c>
      <c r="AW68" s="185"/>
      <c r="AX68" s="185">
        <f>AF55*0.062</f>
        <v>0</v>
      </c>
      <c r="AY68" s="185">
        <f>AF55*0.0145</f>
        <v>0</v>
      </c>
      <c r="AZ68" s="185">
        <f>AF55*0.0155</f>
        <v>0</v>
      </c>
      <c r="BA68" s="185"/>
      <c r="BB68" s="187">
        <f>SUM(AO68:AZ68)</f>
        <v>0</v>
      </c>
      <c r="BC68" t="s">
        <v>96</v>
      </c>
    </row>
    <row r="69" spans="41:55">
      <c r="AO69" s="185"/>
      <c r="AP69" s="185"/>
      <c r="AQ69" s="185"/>
      <c r="AR69" s="185"/>
      <c r="AS69" s="185"/>
      <c r="AT69" s="185"/>
      <c r="AU69" s="185"/>
      <c r="AV69" s="185"/>
      <c r="AW69" s="185"/>
      <c r="AX69" s="185"/>
      <c r="AY69" s="185"/>
      <c r="AZ69" s="185"/>
      <c r="BA69" s="185"/>
      <c r="BB69" s="187"/>
    </row>
    <row r="70" spans="41:55">
      <c r="AO70" s="185">
        <f>(AO68*1.02)</f>
        <v>0</v>
      </c>
      <c r="AP70" s="185">
        <f>AP68</f>
        <v>0</v>
      </c>
      <c r="AQ70" s="185"/>
      <c r="AR70" s="185">
        <f>AF57*0.158</f>
        <v>0</v>
      </c>
      <c r="AS70" s="185">
        <f>AS68*1.08</f>
        <v>0</v>
      </c>
      <c r="AT70" s="185">
        <f>AT68*1.025</f>
        <v>0</v>
      </c>
      <c r="AU70" s="185">
        <f>AU68*1.05</f>
        <v>0</v>
      </c>
      <c r="AV70" s="185">
        <f>AV68*1.05</f>
        <v>0</v>
      </c>
      <c r="AW70" s="185"/>
      <c r="AX70" s="185">
        <f>AF57*0.062</f>
        <v>0</v>
      </c>
      <c r="AY70" s="185">
        <f>AF57*0.0145</f>
        <v>0</v>
      </c>
      <c r="AZ70" s="185">
        <f>AF57*0.0155</f>
        <v>0</v>
      </c>
      <c r="BA70" s="185"/>
      <c r="BB70" s="187">
        <f>SUM(AO70:AZ70)</f>
        <v>0</v>
      </c>
      <c r="BC70" t="s">
        <v>98</v>
      </c>
    </row>
    <row r="71" spans="41:55">
      <c r="AO71" s="185"/>
      <c r="AP71" s="185"/>
      <c r="AQ71" s="185"/>
      <c r="AR71" s="185"/>
      <c r="AS71" s="185"/>
      <c r="AT71" s="185"/>
      <c r="AU71" s="185"/>
      <c r="AV71" s="185"/>
      <c r="AW71" s="185"/>
      <c r="AX71" s="185"/>
      <c r="AY71" s="185"/>
      <c r="AZ71" s="185"/>
      <c r="BA71" s="185"/>
      <c r="BB71" s="185"/>
    </row>
    <row r="72" spans="41:55">
      <c r="AO72" s="185"/>
      <c r="AP72" s="185"/>
      <c r="AQ72" s="185"/>
      <c r="AR72" s="185"/>
      <c r="AS72" s="185"/>
      <c r="AT72" s="185"/>
      <c r="AU72" s="185"/>
      <c r="AV72" s="185"/>
      <c r="AW72" s="185"/>
      <c r="AX72" s="185"/>
      <c r="AY72" s="185"/>
      <c r="AZ72" s="185"/>
      <c r="BA72" s="185"/>
      <c r="BB72" s="185"/>
    </row>
    <row r="73" spans="41:55">
      <c r="AO73" s="185"/>
      <c r="AP73" s="185"/>
      <c r="AQ73" s="185"/>
      <c r="AR73" s="185"/>
      <c r="AS73" s="185"/>
      <c r="AT73" s="185"/>
      <c r="AU73" s="185"/>
      <c r="AV73" s="185"/>
      <c r="AW73" s="185"/>
      <c r="AX73" s="185"/>
      <c r="AY73" s="185"/>
      <c r="AZ73" s="185"/>
      <c r="BA73" s="185"/>
      <c r="BB73" s="185"/>
    </row>
    <row r="74" spans="41:55">
      <c r="AO74" s="185"/>
      <c r="AP74" s="185"/>
      <c r="AQ74" s="185"/>
      <c r="AR74" s="185"/>
      <c r="AS74" s="185"/>
      <c r="AT74" s="185"/>
      <c r="AU74" s="185"/>
      <c r="AV74" s="185"/>
      <c r="AW74" s="185"/>
      <c r="AX74" s="185"/>
      <c r="AY74" s="185"/>
      <c r="AZ74" s="185"/>
      <c r="BA74" s="185"/>
      <c r="BB74" s="185"/>
    </row>
    <row r="75" spans="41:55">
      <c r="AO75" s="185"/>
      <c r="AP75" s="185"/>
      <c r="AQ75" s="185"/>
      <c r="AR75" s="185"/>
      <c r="AS75" s="185"/>
      <c r="AT75" s="185"/>
      <c r="AU75" s="185"/>
      <c r="AV75" s="185"/>
      <c r="AW75" s="185"/>
      <c r="AX75" s="185"/>
      <c r="AY75" s="185"/>
      <c r="AZ75" s="185"/>
      <c r="BA75" s="185"/>
      <c r="BB75" s="185"/>
    </row>
  </sheetData>
  <sheetProtection selectLockedCells="1"/>
  <mergeCells count="4">
    <mergeCell ref="A2:AA2"/>
    <mergeCell ref="A3:AA3"/>
    <mergeCell ref="A4:AA4"/>
    <mergeCell ref="I7:K7"/>
  </mergeCells>
  <conditionalFormatting sqref="I9:K48">
    <cfRule type="cellIs" dxfId="1" priority="1" stopIfTrue="1" operator="equal">
      <formula>"ERROR"</formula>
    </cfRule>
    <cfRule type="cellIs" dxfId="0" priority="2" stopIfTrue="1" operator="equal">
      <formula>"ERROR"</formula>
    </cfRule>
  </conditionalFormatting>
  <pageMargins left="0.49" right="0.56999999999999995" top="0.73" bottom="1" header="0.28000000000000003" footer="0.5"/>
  <pageSetup scale="36" fitToHeight="2" orientation="portrait" horizontalDpi="300" verticalDpi="30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95"/>
  <sheetViews>
    <sheetView zoomScale="130" zoomScaleNormal="130" zoomScaleSheetLayoutView="61" zoomScalePageLayoutView="130" workbookViewId="0">
      <selection activeCell="Q190" sqref="Q190"/>
    </sheetView>
  </sheetViews>
  <sheetFormatPr defaultColWidth="8.85546875" defaultRowHeight="12.75"/>
  <cols>
    <col min="1" max="1" width="4" style="1" customWidth="1"/>
    <col min="2" max="3" width="9.140625" style="1" customWidth="1"/>
    <col min="4" max="4" width="9.28515625" style="1" bestFit="1" customWidth="1"/>
    <col min="5" max="5" width="9.140625" style="1" customWidth="1"/>
    <col min="6" max="6" width="3.7109375" style="53" customWidth="1"/>
    <col min="7" max="7" width="12" style="48" bestFit="1" customWidth="1"/>
    <col min="8" max="8" width="3.7109375" style="53" customWidth="1"/>
    <col min="9" max="9" width="12" style="1" bestFit="1" customWidth="1"/>
    <col min="10" max="10" width="3.7109375" style="53" customWidth="1"/>
    <col min="11" max="11" width="12" style="1" bestFit="1" customWidth="1"/>
    <col min="12" max="12" width="3.7109375" style="53" customWidth="1"/>
    <col min="13" max="13" width="12" style="1" bestFit="1" customWidth="1"/>
    <col min="14" max="14" width="3.7109375" style="53" customWidth="1"/>
    <col min="15" max="15" width="10.140625" style="1" bestFit="1" customWidth="1"/>
    <col min="16" max="16" width="3.7109375" style="53" customWidth="1"/>
    <col min="17" max="17" width="12.85546875" style="1" customWidth="1"/>
    <col min="18" max="43" width="8.85546875" style="398"/>
  </cols>
  <sheetData>
    <row r="1" spans="1:43">
      <c r="A1" s="499" t="s">
        <v>0</v>
      </c>
      <c r="B1" s="499"/>
      <c r="C1" s="499"/>
      <c r="D1" s="499"/>
      <c r="E1" s="499"/>
      <c r="F1" s="499"/>
      <c r="G1" s="499"/>
      <c r="H1" s="499"/>
      <c r="I1" s="499"/>
      <c r="J1" s="499"/>
      <c r="K1" s="499"/>
      <c r="L1" s="499"/>
      <c r="M1" s="499"/>
      <c r="N1" s="499"/>
      <c r="O1" s="499"/>
      <c r="P1" s="499"/>
      <c r="Q1" s="499"/>
    </row>
    <row r="2" spans="1:43">
      <c r="A2" s="499" t="s">
        <v>1</v>
      </c>
      <c r="B2" s="499"/>
      <c r="C2" s="499"/>
      <c r="D2" s="499"/>
      <c r="E2" s="499"/>
      <c r="F2" s="499"/>
      <c r="G2" s="499"/>
      <c r="H2" s="499"/>
      <c r="I2" s="499"/>
      <c r="J2" s="499"/>
      <c r="K2" s="499"/>
      <c r="L2" s="499"/>
      <c r="M2" s="499"/>
      <c r="N2" s="499"/>
      <c r="O2" s="499"/>
      <c r="P2" s="499"/>
      <c r="Q2" s="499"/>
    </row>
    <row r="3" spans="1:43">
      <c r="A3" s="499" t="s">
        <v>107</v>
      </c>
      <c r="B3" s="499"/>
      <c r="C3" s="499"/>
      <c r="D3" s="499"/>
      <c r="E3" s="499"/>
      <c r="F3" s="499"/>
      <c r="G3" s="499"/>
      <c r="H3" s="499"/>
      <c r="I3" s="499"/>
      <c r="J3" s="499"/>
      <c r="K3" s="499"/>
      <c r="L3" s="499"/>
      <c r="M3" s="499"/>
      <c r="N3" s="499"/>
      <c r="O3" s="499"/>
      <c r="P3" s="499"/>
      <c r="Q3" s="499"/>
    </row>
    <row r="4" spans="1:43">
      <c r="A4" s="509" t="s">
        <v>136</v>
      </c>
      <c r="B4" s="509"/>
      <c r="C4" s="509"/>
      <c r="D4" s="509"/>
      <c r="E4" s="509"/>
      <c r="F4" s="509"/>
      <c r="G4" s="509"/>
      <c r="H4" s="509"/>
      <c r="I4" s="509"/>
      <c r="J4" s="509"/>
      <c r="K4" s="509"/>
      <c r="L4" s="509"/>
      <c r="M4" s="509"/>
      <c r="N4" s="509"/>
      <c r="O4" s="509"/>
      <c r="P4" s="509"/>
      <c r="Q4" s="509"/>
    </row>
    <row r="5" spans="1:43" ht="13.5" thickBot="1"/>
    <row r="6" spans="1:43" ht="13.5" thickBot="1">
      <c r="A6" s="510" t="s">
        <v>137</v>
      </c>
      <c r="B6" s="511"/>
      <c r="C6" s="511"/>
      <c r="D6" s="511"/>
      <c r="E6" s="512"/>
      <c r="F6" s="174"/>
      <c r="G6" s="83" t="s">
        <v>138</v>
      </c>
      <c r="H6" s="79"/>
      <c r="I6" s="83" t="s">
        <v>139</v>
      </c>
      <c r="J6" s="79"/>
      <c r="K6" s="83" t="s">
        <v>140</v>
      </c>
      <c r="L6" s="79"/>
      <c r="M6" s="83" t="s">
        <v>141</v>
      </c>
      <c r="N6" s="79"/>
      <c r="O6" s="83" t="s">
        <v>142</v>
      </c>
      <c r="P6" s="79"/>
      <c r="Q6" s="83" t="s">
        <v>83</v>
      </c>
      <c r="R6" s="467"/>
      <c r="S6" s="468"/>
      <c r="T6" s="468"/>
      <c r="U6" s="468"/>
    </row>
    <row r="7" spans="1:43" s="48" customFormat="1" ht="12" thickBot="1">
      <c r="F7" s="79"/>
      <c r="G7" s="465">
        <f>ROUND(IF('Personnel Worksheet 5 años'!AA61=0,'Personnel Worksheet (1)'!AA50,'Personnel Worksheet 5 años'!AA51),0)</f>
        <v>0</v>
      </c>
      <c r="H7" s="79"/>
      <c r="I7" s="466">
        <f>ROUND(IF('Personnel Worksheet 5 años'!AA61=0,'Personnel Worksheet (2)'!AA50,'Personnel Worksheet 5 años'!AA53),0)</f>
        <v>0</v>
      </c>
      <c r="J7" s="79"/>
      <c r="K7" s="466">
        <f>ROUND(IF('Personnel Worksheet 5 años'!AA61=0,'Personnel Worksheet (3)'!AA50,'Personnel Worksheet 5 años'!AA55),0)</f>
        <v>0</v>
      </c>
      <c r="L7" s="79"/>
      <c r="M7" s="466">
        <f>ROUND(IF('Personnel Worksheet 5 años'!AA61=0,'Personnel Worksheet (4)'!AA50,'Personnel Worksheet 5 años'!AA57),0)</f>
        <v>0</v>
      </c>
      <c r="N7" s="79"/>
      <c r="O7" s="466">
        <f>ROUND(IF('Personnel Worksheet 5 años'!AA61=0,'Personnel Worksheet (5)'!AA50,'Personnel Worksheet 5 años'!AA59),0)</f>
        <v>0</v>
      </c>
      <c r="P7" s="79"/>
      <c r="Q7" s="466">
        <f>SUM(G7:O7)</f>
        <v>0</v>
      </c>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row>
    <row r="8" spans="1:43" s="1" customFormat="1" ht="12" thickBot="1">
      <c r="F8" s="53"/>
      <c r="G8" s="77"/>
      <c r="H8" s="53"/>
      <c r="I8" s="47"/>
      <c r="J8" s="53"/>
      <c r="K8" s="47"/>
      <c r="L8" s="53"/>
      <c r="M8" s="47"/>
      <c r="N8" s="53"/>
      <c r="O8" s="47"/>
      <c r="P8" s="53"/>
      <c r="Q8" s="47"/>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row>
    <row r="9" spans="1:43" s="1" customFormat="1" ht="12.75" customHeight="1" thickBot="1">
      <c r="A9" s="506" t="s">
        <v>143</v>
      </c>
      <c r="B9" s="507"/>
      <c r="C9" s="507"/>
      <c r="D9" s="507"/>
      <c r="E9" s="508"/>
      <c r="F9" s="175"/>
      <c r="G9" s="296" t="s">
        <v>138</v>
      </c>
      <c r="H9" s="53"/>
      <c r="I9" s="297" t="s">
        <v>139</v>
      </c>
      <c r="J9" s="53"/>
      <c r="K9" s="297" t="s">
        <v>140</v>
      </c>
      <c r="L9" s="53"/>
      <c r="M9" s="297" t="s">
        <v>141</v>
      </c>
      <c r="N9" s="53"/>
      <c r="O9" s="297" t="s">
        <v>142</v>
      </c>
      <c r="P9" s="53"/>
      <c r="Q9" s="297" t="s">
        <v>83</v>
      </c>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row>
    <row r="10" spans="1:43" s="1" customFormat="1" ht="12.75" customHeight="1" thickBot="1">
      <c r="A10" s="52" t="s">
        <v>144</v>
      </c>
      <c r="B10" s="479"/>
      <c r="C10" s="479"/>
      <c r="D10" s="479"/>
      <c r="E10" s="480"/>
      <c r="F10" s="58" t="s">
        <v>144</v>
      </c>
      <c r="G10" s="92"/>
      <c r="H10" s="58" t="s">
        <v>144</v>
      </c>
      <c r="I10" s="93"/>
      <c r="J10" s="58" t="s">
        <v>144</v>
      </c>
      <c r="K10" s="93"/>
      <c r="L10" s="58" t="s">
        <v>144</v>
      </c>
      <c r="M10" s="93"/>
      <c r="N10" s="58" t="s">
        <v>144</v>
      </c>
      <c r="O10" s="93"/>
      <c r="P10" s="56" t="s">
        <v>144</v>
      </c>
      <c r="Q10" s="46">
        <f>SUM(O10,M10,K10,I10,G10)</f>
        <v>0</v>
      </c>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row>
    <row r="11" spans="1:43" s="1" customFormat="1" ht="12" thickBot="1">
      <c r="A11" s="41" t="s">
        <v>145</v>
      </c>
      <c r="B11" s="491"/>
      <c r="C11" s="491"/>
      <c r="D11" s="491"/>
      <c r="E11" s="492"/>
      <c r="F11" s="59" t="s">
        <v>145</v>
      </c>
      <c r="G11" s="93"/>
      <c r="H11" s="59" t="s">
        <v>145</v>
      </c>
      <c r="I11" s="93"/>
      <c r="J11" s="59" t="s">
        <v>145</v>
      </c>
      <c r="K11" s="93"/>
      <c r="L11" s="59" t="s">
        <v>145</v>
      </c>
      <c r="M11" s="93"/>
      <c r="N11" s="59" t="s">
        <v>145</v>
      </c>
      <c r="O11" s="93"/>
      <c r="P11" s="56" t="s">
        <v>145</v>
      </c>
      <c r="Q11" s="46">
        <f>SUM(O11,M11,K11,I11,G11)</f>
        <v>0</v>
      </c>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row>
    <row r="12" spans="1:43" s="1" customFormat="1" ht="13.5" customHeight="1" thickBot="1">
      <c r="A12" s="42" t="s">
        <v>146</v>
      </c>
      <c r="B12" s="481"/>
      <c r="C12" s="481"/>
      <c r="D12" s="481"/>
      <c r="E12" s="482"/>
      <c r="F12" s="60" t="s">
        <v>146</v>
      </c>
      <c r="G12" s="94"/>
      <c r="H12" s="60" t="s">
        <v>146</v>
      </c>
      <c r="I12" s="94"/>
      <c r="J12" s="60" t="s">
        <v>146</v>
      </c>
      <c r="K12" s="94"/>
      <c r="L12" s="60" t="s">
        <v>146</v>
      </c>
      <c r="M12" s="94"/>
      <c r="N12" s="60" t="s">
        <v>146</v>
      </c>
      <c r="O12" s="94"/>
      <c r="P12" s="56" t="s">
        <v>146</v>
      </c>
      <c r="Q12" s="46">
        <f>SUM(O12,M12,K12,I12,G12)</f>
        <v>0</v>
      </c>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row>
    <row r="13" spans="1:43" s="1" customFormat="1" ht="12" thickBot="1">
      <c r="E13" s="65" t="s">
        <v>83</v>
      </c>
      <c r="F13" s="53"/>
      <c r="G13" s="50">
        <f>SUM(G10:G12)</f>
        <v>0</v>
      </c>
      <c r="H13" s="53"/>
      <c r="I13" s="50">
        <f>SUM(I10:I12)</f>
        <v>0</v>
      </c>
      <c r="J13" s="53"/>
      <c r="K13" s="50">
        <f>SUM(K10:K12)</f>
        <v>0</v>
      </c>
      <c r="L13" s="53"/>
      <c r="M13" s="50">
        <f>SUM(M10:M12)</f>
        <v>0</v>
      </c>
      <c r="N13" s="53"/>
      <c r="O13" s="50">
        <f>SUM(O10:O12)</f>
        <v>0</v>
      </c>
      <c r="P13" s="53"/>
      <c r="Q13" s="51">
        <f>SUM(G13:O13)</f>
        <v>0</v>
      </c>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row>
    <row r="14" spans="1:43" s="1" customFormat="1" ht="12" thickBot="1">
      <c r="F14" s="53"/>
      <c r="G14" s="45"/>
      <c r="H14" s="53"/>
      <c r="I14" s="45"/>
      <c r="J14" s="53"/>
      <c r="K14" s="45"/>
      <c r="L14" s="53"/>
      <c r="M14" s="45"/>
      <c r="N14" s="53"/>
      <c r="O14" s="45"/>
      <c r="P14" s="53"/>
      <c r="Q14" s="4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row>
    <row r="15" spans="1:43" s="1" customFormat="1" ht="13.5" customHeight="1" thickBot="1">
      <c r="A15" s="500" t="s">
        <v>147</v>
      </c>
      <c r="B15" s="501"/>
      <c r="C15" s="501"/>
      <c r="D15" s="501"/>
      <c r="E15" s="502"/>
      <c r="F15" s="175"/>
      <c r="G15" s="76" t="s">
        <v>138</v>
      </c>
      <c r="H15" s="53"/>
      <c r="I15" s="76" t="s">
        <v>139</v>
      </c>
      <c r="J15" s="53"/>
      <c r="K15" s="76" t="s">
        <v>140</v>
      </c>
      <c r="L15" s="53"/>
      <c r="M15" s="76" t="s">
        <v>141</v>
      </c>
      <c r="N15" s="53"/>
      <c r="O15" s="76" t="s">
        <v>142</v>
      </c>
      <c r="P15" s="47"/>
      <c r="Q15" s="78" t="s">
        <v>83</v>
      </c>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row>
    <row r="16" spans="1:43" s="1" customFormat="1" ht="12.75" customHeight="1">
      <c r="A16" s="52" t="s">
        <v>144</v>
      </c>
      <c r="B16" s="479"/>
      <c r="C16" s="479"/>
      <c r="D16" s="479"/>
      <c r="E16" s="480"/>
      <c r="F16" s="57" t="s">
        <v>144</v>
      </c>
      <c r="G16" s="92"/>
      <c r="H16" s="57" t="s">
        <v>144</v>
      </c>
      <c r="I16" s="92"/>
      <c r="J16" s="57" t="s">
        <v>144</v>
      </c>
      <c r="K16" s="92"/>
      <c r="L16" s="57" t="s">
        <v>144</v>
      </c>
      <c r="M16" s="92"/>
      <c r="N16" s="57" t="s">
        <v>144</v>
      </c>
      <c r="O16" s="92"/>
      <c r="P16" s="57" t="s">
        <v>144</v>
      </c>
      <c r="Q16" s="46">
        <f>SUM(O16,M16,K16,I16,G16)</f>
        <v>0</v>
      </c>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row>
    <row r="17" spans="1:43" s="1" customFormat="1" ht="11.25">
      <c r="A17" s="41" t="s">
        <v>145</v>
      </c>
      <c r="B17" s="491"/>
      <c r="C17" s="491"/>
      <c r="D17" s="491"/>
      <c r="E17" s="492"/>
      <c r="F17" s="54" t="s">
        <v>145</v>
      </c>
      <c r="G17" s="93"/>
      <c r="H17" s="54" t="s">
        <v>145</v>
      </c>
      <c r="I17" s="93"/>
      <c r="J17" s="54" t="s">
        <v>145</v>
      </c>
      <c r="K17" s="93"/>
      <c r="L17" s="54" t="s">
        <v>145</v>
      </c>
      <c r="M17" s="93"/>
      <c r="N17" s="54" t="s">
        <v>145</v>
      </c>
      <c r="O17" s="93"/>
      <c r="P17" s="54" t="s">
        <v>145</v>
      </c>
      <c r="Q17" s="43">
        <f>SUM(G17:O17)</f>
        <v>0</v>
      </c>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row>
    <row r="18" spans="1:43" s="1" customFormat="1" ht="11.25">
      <c r="A18" s="41" t="s">
        <v>146</v>
      </c>
      <c r="B18" s="491"/>
      <c r="C18" s="490"/>
      <c r="D18" s="490"/>
      <c r="E18" s="513"/>
      <c r="F18" s="54" t="s">
        <v>146</v>
      </c>
      <c r="G18" s="93"/>
      <c r="H18" s="54" t="s">
        <v>146</v>
      </c>
      <c r="I18" s="93"/>
      <c r="J18" s="54" t="s">
        <v>146</v>
      </c>
      <c r="K18" s="93"/>
      <c r="L18" s="54" t="s">
        <v>146</v>
      </c>
      <c r="M18" s="93"/>
      <c r="N18" s="54" t="s">
        <v>146</v>
      </c>
      <c r="O18" s="93"/>
      <c r="P18" s="54" t="s">
        <v>146</v>
      </c>
      <c r="Q18" s="43">
        <f>SUM(G18:O18)</f>
        <v>0</v>
      </c>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row>
    <row r="19" spans="1:43" s="1" customFormat="1" ht="11.25">
      <c r="A19" s="41" t="s">
        <v>148</v>
      </c>
      <c r="B19" s="491"/>
      <c r="C19" s="491"/>
      <c r="D19" s="491"/>
      <c r="E19" s="492"/>
      <c r="F19" s="54" t="s">
        <v>148</v>
      </c>
      <c r="G19" s="93"/>
      <c r="H19" s="54" t="s">
        <v>148</v>
      </c>
      <c r="I19" s="93"/>
      <c r="J19" s="54" t="s">
        <v>148</v>
      </c>
      <c r="K19" s="93"/>
      <c r="L19" s="54" t="s">
        <v>148</v>
      </c>
      <c r="M19" s="93"/>
      <c r="N19" s="54" t="s">
        <v>148</v>
      </c>
      <c r="O19" s="93"/>
      <c r="P19" s="54" t="s">
        <v>148</v>
      </c>
      <c r="Q19" s="43">
        <f>SUM(G19:O19)</f>
        <v>0</v>
      </c>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row>
    <row r="20" spans="1:43" s="1" customFormat="1" ht="13.5" customHeight="1" thickBot="1">
      <c r="A20" s="42" t="s">
        <v>149</v>
      </c>
      <c r="B20" s="481"/>
      <c r="C20" s="481"/>
      <c r="D20" s="481"/>
      <c r="E20" s="482"/>
      <c r="F20" s="55" t="s">
        <v>149</v>
      </c>
      <c r="G20" s="94"/>
      <c r="H20" s="55" t="s">
        <v>149</v>
      </c>
      <c r="I20" s="94"/>
      <c r="J20" s="55" t="s">
        <v>149</v>
      </c>
      <c r="K20" s="94"/>
      <c r="L20" s="55" t="s">
        <v>149</v>
      </c>
      <c r="M20" s="94"/>
      <c r="N20" s="55" t="s">
        <v>149</v>
      </c>
      <c r="O20" s="94"/>
      <c r="P20" s="55" t="s">
        <v>149</v>
      </c>
      <c r="Q20" s="44">
        <f>SUM(G20:O20)</f>
        <v>0</v>
      </c>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row>
    <row r="21" spans="1:43" s="1" customFormat="1" ht="12" thickBot="1">
      <c r="A21" s="40"/>
      <c r="B21" s="233" t="s">
        <v>150</v>
      </c>
      <c r="E21" s="65" t="s">
        <v>83</v>
      </c>
      <c r="F21" s="56"/>
      <c r="G21" s="50">
        <f>SUM(G16:G20)</f>
        <v>0</v>
      </c>
      <c r="H21" s="56"/>
      <c r="I21" s="50">
        <f>SUM(I16:I20)</f>
        <v>0</v>
      </c>
      <c r="J21" s="56"/>
      <c r="K21" s="50">
        <f>SUM(K16:K20)</f>
        <v>0</v>
      </c>
      <c r="L21" s="56"/>
      <c r="M21" s="50">
        <f>SUM(M16:M20)</f>
        <v>0</v>
      </c>
      <c r="N21" s="56"/>
      <c r="O21" s="50">
        <f>SUM(O16:O20)</f>
        <v>0</v>
      </c>
      <c r="P21" s="53"/>
      <c r="Q21" s="61">
        <f>SUM(G21:O21)</f>
        <v>0</v>
      </c>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row>
    <row r="22" spans="1:43" s="1" customFormat="1" ht="12" thickBot="1">
      <c r="A22" s="40"/>
      <c r="F22" s="53"/>
      <c r="G22" s="45"/>
      <c r="H22" s="53"/>
      <c r="J22" s="53"/>
      <c r="L22" s="53"/>
      <c r="N22" s="53"/>
      <c r="P22" s="53"/>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row>
    <row r="23" spans="1:43" s="1" customFormat="1" ht="12.75" customHeight="1" thickBot="1">
      <c r="A23" s="503" t="s">
        <v>151</v>
      </c>
      <c r="B23" s="504"/>
      <c r="C23" s="504"/>
      <c r="D23" s="504"/>
      <c r="E23" s="505"/>
      <c r="F23" s="53"/>
      <c r="G23" s="82" t="s">
        <v>138</v>
      </c>
      <c r="H23" s="47"/>
      <c r="I23" s="82" t="s">
        <v>139</v>
      </c>
      <c r="J23" s="47"/>
      <c r="K23" s="82" t="s">
        <v>140</v>
      </c>
      <c r="L23" s="47"/>
      <c r="M23" s="82" t="s">
        <v>141</v>
      </c>
      <c r="N23" s="47"/>
      <c r="O23" s="82" t="s">
        <v>142</v>
      </c>
      <c r="P23" s="47"/>
      <c r="Q23" s="82" t="s">
        <v>83</v>
      </c>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row>
    <row r="24" spans="1:43" s="1" customFormat="1" ht="11.25">
      <c r="A24" s="41" t="s">
        <v>144</v>
      </c>
      <c r="B24" s="479"/>
      <c r="C24" s="479"/>
      <c r="D24" s="479"/>
      <c r="E24" s="480"/>
      <c r="F24" s="58" t="s">
        <v>144</v>
      </c>
      <c r="G24" s="92"/>
      <c r="H24" s="58" t="s">
        <v>144</v>
      </c>
      <c r="I24" s="92"/>
      <c r="J24" s="58" t="s">
        <v>144</v>
      </c>
      <c r="K24" s="92"/>
      <c r="L24" s="58" t="s">
        <v>144</v>
      </c>
      <c r="M24" s="92"/>
      <c r="N24" s="58" t="s">
        <v>144</v>
      </c>
      <c r="O24" s="92"/>
      <c r="P24" s="58" t="s">
        <v>144</v>
      </c>
      <c r="Q24" s="46">
        <f>SUM(G24:O24)</f>
        <v>0</v>
      </c>
      <c r="R24" s="468"/>
      <c r="S24" s="468"/>
      <c r="T24" s="468"/>
      <c r="U24" s="468"/>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row>
    <row r="25" spans="1:43" s="1" customFormat="1" ht="11.25">
      <c r="A25" s="41" t="s">
        <v>145</v>
      </c>
      <c r="B25" s="491"/>
      <c r="C25" s="491"/>
      <c r="D25" s="491"/>
      <c r="E25" s="492"/>
      <c r="F25" s="59" t="s">
        <v>145</v>
      </c>
      <c r="G25" s="93"/>
      <c r="H25" s="59" t="s">
        <v>145</v>
      </c>
      <c r="I25" s="93"/>
      <c r="J25" s="59" t="s">
        <v>145</v>
      </c>
      <c r="K25" s="93"/>
      <c r="L25" s="59" t="s">
        <v>145</v>
      </c>
      <c r="M25" s="403"/>
      <c r="N25" s="59" t="s">
        <v>145</v>
      </c>
      <c r="O25" s="93"/>
      <c r="P25" s="59" t="s">
        <v>145</v>
      </c>
      <c r="Q25" s="43">
        <f t="shared" ref="Q25:Q33" si="0">SUM(G25:O25)</f>
        <v>0</v>
      </c>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row>
    <row r="26" spans="1:43" s="1" customFormat="1" ht="11.25">
      <c r="A26" s="41" t="s">
        <v>146</v>
      </c>
      <c r="B26" s="491"/>
      <c r="C26" s="491"/>
      <c r="D26" s="491"/>
      <c r="E26" s="492"/>
      <c r="F26" s="59" t="s">
        <v>146</v>
      </c>
      <c r="G26" s="93"/>
      <c r="H26" s="59" t="s">
        <v>146</v>
      </c>
      <c r="I26" s="93"/>
      <c r="J26" s="59" t="s">
        <v>146</v>
      </c>
      <c r="K26" s="93"/>
      <c r="L26" s="59" t="s">
        <v>146</v>
      </c>
      <c r="M26" s="93"/>
      <c r="N26" s="59" t="s">
        <v>146</v>
      </c>
      <c r="O26" s="93"/>
      <c r="P26" s="59" t="s">
        <v>146</v>
      </c>
      <c r="Q26" s="43">
        <f t="shared" si="0"/>
        <v>0</v>
      </c>
      <c r="R26" s="468"/>
      <c r="S26" s="468"/>
      <c r="T26" s="468"/>
      <c r="U26" s="468"/>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row>
    <row r="27" spans="1:43" s="1" customFormat="1" ht="11.25">
      <c r="A27" s="41" t="s">
        <v>148</v>
      </c>
      <c r="B27" s="491"/>
      <c r="C27" s="490"/>
      <c r="D27" s="490"/>
      <c r="E27" s="513"/>
      <c r="F27" s="59" t="s">
        <v>148</v>
      </c>
      <c r="G27" s="93"/>
      <c r="H27" s="59" t="s">
        <v>148</v>
      </c>
      <c r="I27" s="93"/>
      <c r="J27" s="59" t="s">
        <v>148</v>
      </c>
      <c r="K27" s="93"/>
      <c r="L27" s="59" t="s">
        <v>148</v>
      </c>
      <c r="M27" s="93"/>
      <c r="N27" s="59" t="s">
        <v>148</v>
      </c>
      <c r="O27" s="93"/>
      <c r="P27" s="59" t="s">
        <v>148</v>
      </c>
      <c r="Q27" s="43">
        <f t="shared" si="0"/>
        <v>0</v>
      </c>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row>
    <row r="28" spans="1:43" s="1" customFormat="1" ht="11.25">
      <c r="A28" s="41" t="s">
        <v>149</v>
      </c>
      <c r="B28" s="491"/>
      <c r="C28" s="490"/>
      <c r="D28" s="490"/>
      <c r="E28" s="513"/>
      <c r="F28" s="59" t="s">
        <v>149</v>
      </c>
      <c r="G28" s="93"/>
      <c r="H28" s="59" t="s">
        <v>149</v>
      </c>
      <c r="I28" s="93"/>
      <c r="J28" s="59" t="s">
        <v>149</v>
      </c>
      <c r="K28" s="93"/>
      <c r="L28" s="59" t="s">
        <v>149</v>
      </c>
      <c r="M28" s="93"/>
      <c r="N28" s="59" t="s">
        <v>149</v>
      </c>
      <c r="O28" s="93"/>
      <c r="P28" s="59" t="s">
        <v>149</v>
      </c>
      <c r="Q28" s="43">
        <f t="shared" si="0"/>
        <v>0</v>
      </c>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row>
    <row r="29" spans="1:43" s="1" customFormat="1" ht="11.25">
      <c r="A29" s="41" t="s">
        <v>152</v>
      </c>
      <c r="B29" s="491"/>
      <c r="C29" s="490"/>
      <c r="D29" s="490"/>
      <c r="E29" s="513"/>
      <c r="F29" s="59" t="s">
        <v>152</v>
      </c>
      <c r="G29" s="93"/>
      <c r="H29" s="59" t="s">
        <v>152</v>
      </c>
      <c r="I29" s="93"/>
      <c r="J29" s="59" t="s">
        <v>152</v>
      </c>
      <c r="K29" s="93"/>
      <c r="L29" s="59" t="s">
        <v>152</v>
      </c>
      <c r="M29" s="93"/>
      <c r="N29" s="59" t="s">
        <v>152</v>
      </c>
      <c r="O29" s="93"/>
      <c r="P29" s="59" t="s">
        <v>152</v>
      </c>
      <c r="Q29" s="43">
        <f t="shared" si="0"/>
        <v>0</v>
      </c>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row>
    <row r="30" spans="1:43" s="1" customFormat="1" ht="11.25">
      <c r="A30" s="41" t="s">
        <v>153</v>
      </c>
      <c r="B30" s="491"/>
      <c r="C30" s="490"/>
      <c r="D30" s="490"/>
      <c r="E30" s="513"/>
      <c r="F30" s="59" t="s">
        <v>153</v>
      </c>
      <c r="G30" s="93"/>
      <c r="H30" s="59" t="s">
        <v>153</v>
      </c>
      <c r="I30" s="93"/>
      <c r="J30" s="59" t="s">
        <v>153</v>
      </c>
      <c r="K30" s="93"/>
      <c r="L30" s="59" t="s">
        <v>153</v>
      </c>
      <c r="M30" s="93"/>
      <c r="N30" s="59" t="s">
        <v>153</v>
      </c>
      <c r="O30" s="93"/>
      <c r="P30" s="59" t="s">
        <v>153</v>
      </c>
      <c r="Q30" s="43">
        <f t="shared" si="0"/>
        <v>0</v>
      </c>
      <c r="R30" s="468"/>
      <c r="S30" s="468"/>
      <c r="T30" s="468"/>
      <c r="U30" s="468"/>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row>
    <row r="31" spans="1:43" s="1" customFormat="1" ht="11.25">
      <c r="A31" s="41" t="s">
        <v>154</v>
      </c>
      <c r="B31" s="491"/>
      <c r="C31" s="490"/>
      <c r="D31" s="490"/>
      <c r="E31" s="513"/>
      <c r="F31" s="59" t="s">
        <v>154</v>
      </c>
      <c r="G31" s="93"/>
      <c r="H31" s="59" t="s">
        <v>154</v>
      </c>
      <c r="I31" s="93"/>
      <c r="J31" s="59" t="s">
        <v>154</v>
      </c>
      <c r="K31" s="93"/>
      <c r="L31" s="59" t="s">
        <v>154</v>
      </c>
      <c r="M31" s="93"/>
      <c r="N31" s="59" t="s">
        <v>154</v>
      </c>
      <c r="O31" s="93"/>
      <c r="P31" s="59" t="s">
        <v>154</v>
      </c>
      <c r="Q31" s="43">
        <f t="shared" si="0"/>
        <v>0</v>
      </c>
      <c r="R31" s="468"/>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row>
    <row r="32" spans="1:43" s="1" customFormat="1" ht="11.25">
      <c r="A32" s="41" t="s">
        <v>155</v>
      </c>
      <c r="B32" s="491"/>
      <c r="C32" s="491"/>
      <c r="D32" s="491"/>
      <c r="E32" s="492"/>
      <c r="F32" s="59" t="s">
        <v>155</v>
      </c>
      <c r="G32" s="93"/>
      <c r="H32" s="59" t="s">
        <v>155</v>
      </c>
      <c r="I32" s="93"/>
      <c r="J32" s="59" t="s">
        <v>155</v>
      </c>
      <c r="K32" s="93"/>
      <c r="L32" s="59" t="s">
        <v>155</v>
      </c>
      <c r="M32" s="93"/>
      <c r="N32" s="59" t="s">
        <v>155</v>
      </c>
      <c r="O32" s="93"/>
      <c r="P32" s="59" t="s">
        <v>155</v>
      </c>
      <c r="Q32" s="43">
        <f t="shared" si="0"/>
        <v>0</v>
      </c>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row>
    <row r="33" spans="1:43" s="1" customFormat="1" ht="11.25">
      <c r="A33" s="41" t="s">
        <v>114</v>
      </c>
      <c r="B33" s="490"/>
      <c r="C33" s="491"/>
      <c r="D33" s="491"/>
      <c r="E33" s="492"/>
      <c r="F33" s="59" t="s">
        <v>114</v>
      </c>
      <c r="G33" s="93"/>
      <c r="H33" s="59" t="s">
        <v>114</v>
      </c>
      <c r="I33" s="93"/>
      <c r="J33" s="59" t="s">
        <v>114</v>
      </c>
      <c r="K33" s="93"/>
      <c r="L33" s="59" t="s">
        <v>114</v>
      </c>
      <c r="M33" s="93"/>
      <c r="N33" s="59" t="s">
        <v>114</v>
      </c>
      <c r="O33" s="93"/>
      <c r="P33" s="59" t="s">
        <v>114</v>
      </c>
      <c r="Q33" s="43">
        <f t="shared" si="0"/>
        <v>0</v>
      </c>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row>
    <row r="34" spans="1:43" s="1" customFormat="1" ht="13.5" customHeight="1" thickBot="1">
      <c r="A34" s="42" t="s">
        <v>115</v>
      </c>
      <c r="B34" s="486" t="s">
        <v>156</v>
      </c>
      <c r="C34" s="481"/>
      <c r="D34" s="481"/>
      <c r="E34" s="482"/>
      <c r="F34" s="60" t="s">
        <v>115</v>
      </c>
      <c r="G34" s="94"/>
      <c r="H34" s="60" t="s">
        <v>115</v>
      </c>
      <c r="I34" s="94"/>
      <c r="J34" s="60" t="s">
        <v>115</v>
      </c>
      <c r="K34" s="94"/>
      <c r="L34" s="60" t="s">
        <v>115</v>
      </c>
      <c r="M34" s="94"/>
      <c r="N34" s="60" t="s">
        <v>115</v>
      </c>
      <c r="O34" s="94"/>
      <c r="P34" s="60" t="s">
        <v>115</v>
      </c>
      <c r="Q34" s="44">
        <f>SUM(G34:O34)</f>
        <v>0</v>
      </c>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row>
    <row r="35" spans="1:43" s="1" customFormat="1" ht="12" thickBot="1">
      <c r="E35" s="65" t="s">
        <v>83</v>
      </c>
      <c r="F35" s="53"/>
      <c r="G35" s="50">
        <f>SUM(G24:G34)</f>
        <v>0</v>
      </c>
      <c r="H35" s="53"/>
      <c r="I35" s="50">
        <f>SUM(I24:I34)</f>
        <v>0</v>
      </c>
      <c r="J35" s="53"/>
      <c r="K35" s="50">
        <f>SUM(K24:K34)</f>
        <v>0</v>
      </c>
      <c r="L35" s="53"/>
      <c r="M35" s="50">
        <f>SUM(M24:M34)</f>
        <v>0</v>
      </c>
      <c r="N35" s="53"/>
      <c r="O35" s="50">
        <f>SUM(O24:O34)</f>
        <v>0</v>
      </c>
      <c r="P35" s="53"/>
      <c r="Q35" s="61">
        <f>SUM(G35:O35)</f>
        <v>0</v>
      </c>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row>
    <row r="36" spans="1:43" s="1" customFormat="1" ht="12" thickBot="1">
      <c r="F36" s="53"/>
      <c r="G36" s="45"/>
      <c r="H36" s="53"/>
      <c r="I36" s="45"/>
      <c r="J36" s="53"/>
      <c r="K36" s="45"/>
      <c r="L36" s="53"/>
      <c r="M36" s="45"/>
      <c r="N36" s="53"/>
      <c r="O36" s="45"/>
      <c r="P36" s="53"/>
      <c r="Q36" s="4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row>
    <row r="37" spans="1:43" s="1" customFormat="1" ht="13.5" customHeight="1" thickBot="1">
      <c r="A37" s="496" t="s">
        <v>157</v>
      </c>
      <c r="B37" s="497"/>
      <c r="C37" s="497"/>
      <c r="D37" s="497"/>
      <c r="E37" s="498"/>
      <c r="F37" s="53"/>
      <c r="G37" s="295" t="s">
        <v>138</v>
      </c>
      <c r="H37" s="47"/>
      <c r="I37" s="295" t="s">
        <v>139</v>
      </c>
      <c r="J37" s="47"/>
      <c r="K37" s="295" t="s">
        <v>140</v>
      </c>
      <c r="L37" s="47"/>
      <c r="M37" s="295" t="s">
        <v>141</v>
      </c>
      <c r="N37" s="47"/>
      <c r="O37" s="295" t="s">
        <v>142</v>
      </c>
      <c r="P37" s="47"/>
      <c r="Q37" s="295" t="s">
        <v>83</v>
      </c>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row>
    <row r="38" spans="1:43" s="1" customFormat="1" ht="12" thickBot="1">
      <c r="A38" s="62"/>
      <c r="B38" s="63" t="s">
        <v>158</v>
      </c>
      <c r="C38" s="63"/>
      <c r="D38" s="63"/>
      <c r="E38" s="64"/>
      <c r="F38" s="69"/>
      <c r="G38" s="68" t="s">
        <v>156</v>
      </c>
      <c r="H38" s="69"/>
      <c r="I38" s="68" t="s">
        <v>156</v>
      </c>
      <c r="J38" s="69"/>
      <c r="K38" s="68" t="s">
        <v>156</v>
      </c>
      <c r="L38" s="69"/>
      <c r="M38" s="68"/>
      <c r="N38" s="69"/>
      <c r="O38" s="68" t="s">
        <v>156</v>
      </c>
      <c r="P38" s="69"/>
      <c r="Q38" s="68" t="s">
        <v>156</v>
      </c>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row>
    <row r="39" spans="1:43" s="1" customFormat="1" ht="12.75" customHeight="1">
      <c r="A39" s="52" t="s">
        <v>144</v>
      </c>
      <c r="B39" s="479"/>
      <c r="C39" s="479"/>
      <c r="D39" s="479"/>
      <c r="E39" s="480"/>
      <c r="F39" s="59" t="s">
        <v>144</v>
      </c>
      <c r="G39" s="93"/>
      <c r="H39" s="59" t="s">
        <v>144</v>
      </c>
      <c r="I39" s="93"/>
      <c r="J39" s="59" t="s">
        <v>144</v>
      </c>
      <c r="K39" s="93"/>
      <c r="L39" s="59" t="s">
        <v>144</v>
      </c>
      <c r="M39" s="93"/>
      <c r="N39" s="59" t="s">
        <v>144</v>
      </c>
      <c r="O39" s="93"/>
      <c r="P39" s="59" t="s">
        <v>144</v>
      </c>
      <c r="Q39" s="43">
        <f>SUM(G39:O39)</f>
        <v>0</v>
      </c>
      <c r="R39" s="468"/>
      <c r="S39" s="468"/>
      <c r="T39" s="468"/>
      <c r="U39" s="468"/>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row>
    <row r="40" spans="1:43" s="1" customFormat="1" ht="13.5" customHeight="1" thickBot="1">
      <c r="A40" s="42" t="s">
        <v>145</v>
      </c>
      <c r="B40" s="481"/>
      <c r="C40" s="481"/>
      <c r="D40" s="481"/>
      <c r="E40" s="482"/>
      <c r="F40" s="59" t="s">
        <v>145</v>
      </c>
      <c r="G40" s="93"/>
      <c r="H40" s="59" t="s">
        <v>145</v>
      </c>
      <c r="I40" s="93"/>
      <c r="J40" s="59" t="s">
        <v>145</v>
      </c>
      <c r="K40" s="93"/>
      <c r="L40" s="59" t="s">
        <v>145</v>
      </c>
      <c r="M40" s="93"/>
      <c r="N40" s="59" t="s">
        <v>145</v>
      </c>
      <c r="O40" s="93"/>
      <c r="P40" s="59" t="s">
        <v>145</v>
      </c>
      <c r="Q40" s="43">
        <f>SUM(G40:O40)</f>
        <v>0</v>
      </c>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row>
    <row r="41" spans="1:43" s="1" customFormat="1" ht="12" thickBot="1">
      <c r="A41" s="41"/>
      <c r="E41" s="65" t="s">
        <v>159</v>
      </c>
      <c r="F41" s="70"/>
      <c r="G41" s="67">
        <f>SUM(G39:G40)</f>
        <v>0</v>
      </c>
      <c r="H41" s="70"/>
      <c r="I41" s="67">
        <f>SUM(I39:I40)</f>
        <v>0</v>
      </c>
      <c r="J41" s="70"/>
      <c r="K41" s="67">
        <f>SUM(K39:K40)</f>
        <v>0</v>
      </c>
      <c r="L41" s="70"/>
      <c r="M41" s="67">
        <f>SUM(M39:M40)</f>
        <v>0</v>
      </c>
      <c r="N41" s="70"/>
      <c r="O41" s="67">
        <f>SUM(O39:O40)</f>
        <v>0</v>
      </c>
      <c r="P41" s="70"/>
      <c r="Q41" s="67">
        <f>SUM(G41:P41)</f>
        <v>0</v>
      </c>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row>
    <row r="42" spans="1:43" s="1" customFormat="1" ht="12" thickBot="1">
      <c r="A42" s="62"/>
      <c r="B42" s="63" t="s">
        <v>160</v>
      </c>
      <c r="C42" s="63"/>
      <c r="D42" s="63"/>
      <c r="E42" s="64"/>
      <c r="F42" s="70"/>
      <c r="G42" s="68" t="s">
        <v>156</v>
      </c>
      <c r="H42" s="70"/>
      <c r="I42" s="68" t="s">
        <v>156</v>
      </c>
      <c r="J42" s="70"/>
      <c r="K42" s="68" t="s">
        <v>156</v>
      </c>
      <c r="L42" s="70"/>
      <c r="M42" s="68" t="s">
        <v>156</v>
      </c>
      <c r="N42" s="70"/>
      <c r="O42" s="68" t="s">
        <v>156</v>
      </c>
      <c r="P42" s="70"/>
      <c r="Q42" s="68" t="s">
        <v>156</v>
      </c>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row>
    <row r="43" spans="1:43" s="1" customFormat="1" ht="11.25">
      <c r="A43" s="41" t="s">
        <v>144</v>
      </c>
      <c r="B43" s="479"/>
      <c r="C43" s="479"/>
      <c r="D43" s="479"/>
      <c r="E43" s="480"/>
      <c r="F43" s="59" t="s">
        <v>144</v>
      </c>
      <c r="G43" s="93"/>
      <c r="H43" s="59" t="s">
        <v>144</v>
      </c>
      <c r="I43" s="93"/>
      <c r="J43" s="59" t="s">
        <v>144</v>
      </c>
      <c r="K43" s="93"/>
      <c r="L43" s="59" t="s">
        <v>144</v>
      </c>
      <c r="M43" s="93"/>
      <c r="N43" s="59" t="s">
        <v>144</v>
      </c>
      <c r="O43" s="93"/>
      <c r="P43" s="59" t="s">
        <v>144</v>
      </c>
      <c r="Q43" s="43">
        <f>SUM(G43:O43)</f>
        <v>0</v>
      </c>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row>
    <row r="44" spans="1:43" s="1" customFormat="1" ht="13.5" customHeight="1" thickBot="1">
      <c r="A44" s="42" t="s">
        <v>145</v>
      </c>
      <c r="B44" s="486" t="s">
        <v>156</v>
      </c>
      <c r="C44" s="481"/>
      <c r="D44" s="481"/>
      <c r="E44" s="482"/>
      <c r="F44" s="59" t="s">
        <v>145</v>
      </c>
      <c r="G44" s="95"/>
      <c r="H44" s="59" t="s">
        <v>145</v>
      </c>
      <c r="I44" s="95"/>
      <c r="J44" s="59" t="s">
        <v>145</v>
      </c>
      <c r="K44" s="95"/>
      <c r="L44" s="59" t="s">
        <v>145</v>
      </c>
      <c r="M44" s="95"/>
      <c r="N44" s="59" t="s">
        <v>145</v>
      </c>
      <c r="O44" s="95"/>
      <c r="P44" s="59" t="s">
        <v>145</v>
      </c>
      <c r="Q44" s="84">
        <f>SUM(G44:O44)</f>
        <v>0</v>
      </c>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row>
    <row r="45" spans="1:43" s="1" customFormat="1" ht="12" thickBot="1">
      <c r="E45" s="65" t="s">
        <v>159</v>
      </c>
      <c r="F45" s="71"/>
      <c r="G45" s="66">
        <f>SUM(G43:G44)</f>
        <v>0</v>
      </c>
      <c r="H45" s="71"/>
      <c r="I45" s="66">
        <f>SUM(I43:I44)</f>
        <v>0</v>
      </c>
      <c r="J45" s="71"/>
      <c r="K45" s="66">
        <f>SUM(K43:K44)</f>
        <v>0</v>
      </c>
      <c r="L45" s="71"/>
      <c r="M45" s="66">
        <f>SUM(M43:M44)</f>
        <v>0</v>
      </c>
      <c r="N45" s="71"/>
      <c r="O45" s="66">
        <f>SUM(O43:O44)</f>
        <v>0</v>
      </c>
      <c r="P45" s="71"/>
      <c r="Q45" s="66">
        <f>SUM(G45:P45)</f>
        <v>0</v>
      </c>
      <c r="R45" s="468"/>
      <c r="S45" s="468"/>
      <c r="T45" s="468"/>
      <c r="U45" s="468"/>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row>
    <row r="46" spans="1:43" s="1" customFormat="1" ht="12" thickBot="1">
      <c r="E46" s="65" t="s">
        <v>83</v>
      </c>
      <c r="F46" s="53"/>
      <c r="G46" s="50">
        <f>SUM(G45+G41)</f>
        <v>0</v>
      </c>
      <c r="H46" s="53"/>
      <c r="I46" s="50">
        <f>SUM(I45+I41)</f>
        <v>0</v>
      </c>
      <c r="J46" s="53"/>
      <c r="K46" s="50">
        <f>SUM(K45+K41)</f>
        <v>0</v>
      </c>
      <c r="L46" s="53"/>
      <c r="M46" s="50">
        <f>SUM(M45+M41)</f>
        <v>0</v>
      </c>
      <c r="N46" s="53"/>
      <c r="O46" s="50">
        <f>SUM(O45+O41)</f>
        <v>0</v>
      </c>
      <c r="P46" s="53"/>
      <c r="Q46" s="50">
        <f>SUM(G46:P46)</f>
        <v>0</v>
      </c>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row>
    <row r="47" spans="1:43" s="1" customFormat="1" ht="11.25">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row>
    <row r="48" spans="1:43" s="1" customFormat="1" ht="11.25">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row>
    <row r="49" spans="1:43" s="1" customFormat="1" ht="12" thickBot="1">
      <c r="F49" s="53"/>
      <c r="G49" s="45"/>
      <c r="H49" s="53"/>
      <c r="J49" s="53"/>
      <c r="L49" s="53"/>
      <c r="N49" s="53"/>
      <c r="P49" s="53"/>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row>
    <row r="50" spans="1:43" s="1" customFormat="1" ht="12.75" customHeight="1" thickBot="1">
      <c r="A50" s="493" t="s">
        <v>161</v>
      </c>
      <c r="B50" s="494"/>
      <c r="C50" s="494"/>
      <c r="D50" s="494"/>
      <c r="E50" s="495"/>
      <c r="F50" s="53"/>
      <c r="G50" s="85" t="s">
        <v>138</v>
      </c>
      <c r="H50" s="47"/>
      <c r="I50" s="85" t="s">
        <v>139</v>
      </c>
      <c r="J50" s="47"/>
      <c r="K50" s="85" t="s">
        <v>140</v>
      </c>
      <c r="L50" s="47"/>
      <c r="M50" s="85" t="s">
        <v>141</v>
      </c>
      <c r="N50" s="47"/>
      <c r="O50" s="85" t="s">
        <v>142</v>
      </c>
      <c r="P50" s="47"/>
      <c r="Q50" s="85" t="s">
        <v>83</v>
      </c>
      <c r="R50" s="468"/>
      <c r="S50" s="468"/>
      <c r="T50" s="468"/>
      <c r="U50" s="468"/>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row>
    <row r="51" spans="1:43" s="1" customFormat="1" ht="12" thickBot="1">
      <c r="A51" s="62"/>
      <c r="B51" s="63" t="s">
        <v>162</v>
      </c>
      <c r="C51" s="63"/>
      <c r="D51" s="63"/>
      <c r="E51" s="64"/>
      <c r="F51" s="69"/>
      <c r="G51" s="68" t="s">
        <v>156</v>
      </c>
      <c r="H51" s="69"/>
      <c r="I51" s="68" t="s">
        <v>156</v>
      </c>
      <c r="J51" s="69"/>
      <c r="K51" s="68" t="s">
        <v>156</v>
      </c>
      <c r="L51" s="69"/>
      <c r="M51" s="68"/>
      <c r="N51" s="69"/>
      <c r="O51" s="68"/>
      <c r="P51" s="69"/>
      <c r="Q51" s="68" t="s">
        <v>156</v>
      </c>
      <c r="R51" s="468"/>
      <c r="S51" s="468"/>
      <c r="T51" s="468"/>
      <c r="U51" s="468"/>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row>
    <row r="52" spans="1:43" s="1" customFormat="1" ht="11.25">
      <c r="A52" s="41" t="s">
        <v>144</v>
      </c>
      <c r="B52" s="479"/>
      <c r="C52" s="479"/>
      <c r="D52" s="479"/>
      <c r="E52" s="480"/>
      <c r="F52" s="59" t="s">
        <v>144</v>
      </c>
      <c r="G52" s="93"/>
      <c r="H52" s="59" t="s">
        <v>144</v>
      </c>
      <c r="I52" s="93"/>
      <c r="J52" s="59" t="s">
        <v>144</v>
      </c>
      <c r="K52" s="93"/>
      <c r="L52" s="59" t="s">
        <v>144</v>
      </c>
      <c r="M52" s="93"/>
      <c r="N52" s="59" t="s">
        <v>144</v>
      </c>
      <c r="O52" s="93"/>
      <c r="P52" s="59" t="s">
        <v>144</v>
      </c>
      <c r="Q52" s="43">
        <f>SUM(G52:O52)</f>
        <v>0</v>
      </c>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row>
    <row r="53" spans="1:43" s="1" customFormat="1" ht="12" thickBot="1">
      <c r="A53" s="41" t="s">
        <v>145</v>
      </c>
      <c r="B53" s="486" t="s">
        <v>156</v>
      </c>
      <c r="C53" s="481"/>
      <c r="D53" s="481"/>
      <c r="E53" s="482"/>
      <c r="F53" s="59" t="s">
        <v>145</v>
      </c>
      <c r="G53" s="95"/>
      <c r="H53" s="59" t="s">
        <v>145</v>
      </c>
      <c r="I53" s="95"/>
      <c r="J53" s="59" t="s">
        <v>145</v>
      </c>
      <c r="K53" s="95"/>
      <c r="L53" s="59" t="s">
        <v>145</v>
      </c>
      <c r="M53" s="95"/>
      <c r="N53" s="59" t="s">
        <v>145</v>
      </c>
      <c r="O53" s="95"/>
      <c r="P53" s="59" t="s">
        <v>145</v>
      </c>
      <c r="Q53" s="84">
        <f>SUM(G53:O53)</f>
        <v>0</v>
      </c>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row>
    <row r="54" spans="1:43" s="1" customFormat="1" ht="12" thickBot="1">
      <c r="A54" s="62"/>
      <c r="B54" s="63"/>
      <c r="C54" s="63"/>
      <c r="D54" s="63"/>
      <c r="E54" s="65" t="s">
        <v>159</v>
      </c>
      <c r="F54" s="70"/>
      <c r="G54" s="67">
        <f>SUM(G52:G53)</f>
        <v>0</v>
      </c>
      <c r="H54" s="70"/>
      <c r="I54" s="67">
        <f>SUM(I52:I53)</f>
        <v>0</v>
      </c>
      <c r="J54" s="70"/>
      <c r="K54" s="67">
        <f>SUM(K52:K53)</f>
        <v>0</v>
      </c>
      <c r="L54" s="70"/>
      <c r="M54" s="67">
        <f>SUM(M52:M53)</f>
        <v>0</v>
      </c>
      <c r="N54" s="70"/>
      <c r="O54" s="67">
        <f>SUM(O52:O53)</f>
        <v>0</v>
      </c>
      <c r="P54" s="70"/>
      <c r="Q54" s="67">
        <f>SUM(G54:P54)</f>
        <v>0</v>
      </c>
      <c r="R54" s="468"/>
      <c r="S54" s="468"/>
      <c r="T54" s="468"/>
      <c r="U54" s="468"/>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row>
    <row r="55" spans="1:43" s="1" customFormat="1" ht="12" thickBot="1">
      <c r="A55" s="62"/>
      <c r="B55" s="63" t="s">
        <v>163</v>
      </c>
      <c r="C55" s="63"/>
      <c r="D55" s="63"/>
      <c r="E55" s="64"/>
      <c r="F55" s="70"/>
      <c r="G55" s="68" t="s">
        <v>156</v>
      </c>
      <c r="H55" s="70"/>
      <c r="I55" s="68" t="s">
        <v>156</v>
      </c>
      <c r="J55" s="70"/>
      <c r="K55" s="68" t="s">
        <v>156</v>
      </c>
      <c r="L55" s="70"/>
      <c r="M55" s="68" t="s">
        <v>156</v>
      </c>
      <c r="N55" s="70"/>
      <c r="O55" s="68" t="s">
        <v>156</v>
      </c>
      <c r="P55" s="70"/>
      <c r="Q55" s="68" t="s">
        <v>156</v>
      </c>
      <c r="R55" s="468"/>
      <c r="S55" s="468"/>
      <c r="T55" s="468"/>
      <c r="U55" s="468"/>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row>
    <row r="56" spans="1:43" s="1" customFormat="1" ht="11.25">
      <c r="A56" s="41" t="s">
        <v>144</v>
      </c>
      <c r="B56" s="479"/>
      <c r="C56" s="479"/>
      <c r="D56" s="479"/>
      <c r="E56" s="480"/>
      <c r="F56" s="59" t="s">
        <v>144</v>
      </c>
      <c r="G56" s="93"/>
      <c r="H56" s="59" t="s">
        <v>144</v>
      </c>
      <c r="I56" s="93"/>
      <c r="J56" s="59" t="s">
        <v>144</v>
      </c>
      <c r="K56" s="93"/>
      <c r="L56" s="59" t="s">
        <v>144</v>
      </c>
      <c r="M56" s="93"/>
      <c r="N56" s="59" t="s">
        <v>144</v>
      </c>
      <c r="O56" s="93"/>
      <c r="P56" s="59" t="s">
        <v>144</v>
      </c>
      <c r="Q56" s="43">
        <f>SUM(G56:O56)</f>
        <v>0</v>
      </c>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row>
    <row r="57" spans="1:43" s="1" customFormat="1" ht="13.5" customHeight="1" thickBot="1">
      <c r="A57" s="42" t="s">
        <v>145</v>
      </c>
      <c r="B57" s="481"/>
      <c r="C57" s="481"/>
      <c r="D57" s="481"/>
      <c r="E57" s="482"/>
      <c r="F57" s="59" t="s">
        <v>145</v>
      </c>
      <c r="G57" s="95"/>
      <c r="H57" s="59" t="s">
        <v>145</v>
      </c>
      <c r="I57" s="95"/>
      <c r="J57" s="59" t="s">
        <v>145</v>
      </c>
      <c r="K57" s="95"/>
      <c r="L57" s="59" t="s">
        <v>145</v>
      </c>
      <c r="M57" s="95"/>
      <c r="N57" s="59" t="s">
        <v>145</v>
      </c>
      <c r="O57" s="95"/>
      <c r="P57" s="59" t="s">
        <v>145</v>
      </c>
      <c r="Q57" s="84">
        <f>SUM(G57:O57)</f>
        <v>0</v>
      </c>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row>
    <row r="58" spans="1:43" s="1" customFormat="1" ht="12" thickBot="1">
      <c r="E58" s="65" t="s">
        <v>159</v>
      </c>
      <c r="F58" s="71"/>
      <c r="G58" s="66">
        <f>SUM(G56:G57)</f>
        <v>0</v>
      </c>
      <c r="H58" s="71"/>
      <c r="I58" s="66">
        <f>SUM(I56:I57)</f>
        <v>0</v>
      </c>
      <c r="J58" s="71"/>
      <c r="K58" s="66">
        <f>SUM(K56:K57)</f>
        <v>0</v>
      </c>
      <c r="L58" s="71"/>
      <c r="M58" s="66">
        <f>SUM(M56:M57)</f>
        <v>0</v>
      </c>
      <c r="N58" s="71"/>
      <c r="O58" s="66">
        <f>SUM(O56:O57)</f>
        <v>0</v>
      </c>
      <c r="P58" s="71"/>
      <c r="Q58" s="66">
        <f>SUM(G58:P58)</f>
        <v>0</v>
      </c>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row>
    <row r="59" spans="1:43" s="1" customFormat="1" ht="12" thickBot="1">
      <c r="B59" s="233" t="s">
        <v>150</v>
      </c>
      <c r="E59" s="65" t="s">
        <v>83</v>
      </c>
      <c r="F59" s="53"/>
      <c r="G59" s="50">
        <f>SUM(G58+G54)</f>
        <v>0</v>
      </c>
      <c r="H59" s="53"/>
      <c r="I59" s="50">
        <f>SUM(I58+I54)</f>
        <v>0</v>
      </c>
      <c r="J59" s="53"/>
      <c r="K59" s="50">
        <f>SUM(K58+K54)</f>
        <v>0</v>
      </c>
      <c r="L59" s="53"/>
      <c r="M59" s="50">
        <f>SUM(M58+M54)</f>
        <v>0</v>
      </c>
      <c r="N59" s="53"/>
      <c r="O59" s="50">
        <f>SUM(O58+O54)</f>
        <v>0</v>
      </c>
      <c r="P59" s="53"/>
      <c r="Q59" s="50">
        <f>SUM(G59:P59)</f>
        <v>0</v>
      </c>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row>
    <row r="60" spans="1:43" s="1" customFormat="1" ht="12" thickBot="1">
      <c r="F60" s="53"/>
      <c r="G60" s="45"/>
      <c r="H60" s="53"/>
      <c r="I60" s="45"/>
      <c r="J60" s="53"/>
      <c r="K60" s="45"/>
      <c r="L60" s="53"/>
      <c r="M60" s="45"/>
      <c r="N60" s="53"/>
      <c r="O60" s="45"/>
      <c r="P60" s="53"/>
      <c r="Q60" s="45"/>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row>
    <row r="61" spans="1:43" s="1" customFormat="1" ht="24" customHeight="1" thickBot="1">
      <c r="A61" s="483" t="s">
        <v>164</v>
      </c>
      <c r="B61" s="484"/>
      <c r="C61" s="484"/>
      <c r="D61" s="484"/>
      <c r="E61" s="485"/>
      <c r="F61" s="53"/>
      <c r="G61" s="76" t="s">
        <v>138</v>
      </c>
      <c r="H61" s="47"/>
      <c r="I61" s="76" t="s">
        <v>139</v>
      </c>
      <c r="J61" s="47"/>
      <c r="K61" s="76" t="s">
        <v>140</v>
      </c>
      <c r="L61" s="47"/>
      <c r="M61" s="76" t="s">
        <v>141</v>
      </c>
      <c r="N61" s="47"/>
      <c r="O61" s="76" t="s">
        <v>142</v>
      </c>
      <c r="P61" s="47"/>
      <c r="Q61" s="76" t="s">
        <v>83</v>
      </c>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row>
    <row r="62" spans="1:43" s="1" customFormat="1" ht="11.25">
      <c r="A62" s="41" t="s">
        <v>144</v>
      </c>
      <c r="B62" s="479"/>
      <c r="C62" s="479"/>
      <c r="D62" s="479"/>
      <c r="E62" s="480"/>
      <c r="F62" s="58" t="s">
        <v>144</v>
      </c>
      <c r="G62" s="93"/>
      <c r="H62" s="58" t="s">
        <v>144</v>
      </c>
      <c r="I62" s="93"/>
      <c r="J62" s="58" t="s">
        <v>144</v>
      </c>
      <c r="K62" s="93"/>
      <c r="L62" s="58" t="s">
        <v>144</v>
      </c>
      <c r="M62" s="93"/>
      <c r="N62" s="58" t="s">
        <v>144</v>
      </c>
      <c r="O62" s="93"/>
      <c r="P62" s="58" t="s">
        <v>144</v>
      </c>
      <c r="Q62" s="43">
        <f>SUM(G62:O62)</f>
        <v>0</v>
      </c>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row>
    <row r="63" spans="1:43" s="1" customFormat="1" ht="11.25">
      <c r="A63" s="41" t="s">
        <v>145</v>
      </c>
      <c r="B63" s="490" t="s">
        <v>156</v>
      </c>
      <c r="C63" s="491"/>
      <c r="D63" s="491"/>
      <c r="E63" s="492"/>
      <c r="F63" s="59" t="s">
        <v>145</v>
      </c>
      <c r="G63" s="93"/>
      <c r="H63" s="59" t="s">
        <v>145</v>
      </c>
      <c r="I63" s="93"/>
      <c r="J63" s="59" t="s">
        <v>145</v>
      </c>
      <c r="K63" s="93"/>
      <c r="L63" s="59" t="s">
        <v>145</v>
      </c>
      <c r="M63" s="93"/>
      <c r="N63" s="59" t="s">
        <v>145</v>
      </c>
      <c r="O63" s="93"/>
      <c r="P63" s="59" t="s">
        <v>145</v>
      </c>
      <c r="Q63" s="43">
        <f>SUM(G63:O63)</f>
        <v>0</v>
      </c>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row>
    <row r="64" spans="1:43" s="1" customFormat="1" ht="13.5" customHeight="1" thickBot="1">
      <c r="A64" s="42" t="s">
        <v>146</v>
      </c>
      <c r="B64" s="486" t="s">
        <v>156</v>
      </c>
      <c r="C64" s="481"/>
      <c r="D64" s="481"/>
      <c r="E64" s="482"/>
      <c r="F64" s="60" t="s">
        <v>146</v>
      </c>
      <c r="G64" s="94"/>
      <c r="H64" s="60" t="s">
        <v>146</v>
      </c>
      <c r="I64" s="94"/>
      <c r="J64" s="60" t="s">
        <v>146</v>
      </c>
      <c r="K64" s="94"/>
      <c r="L64" s="60" t="s">
        <v>146</v>
      </c>
      <c r="M64" s="94"/>
      <c r="N64" s="60" t="s">
        <v>146</v>
      </c>
      <c r="O64" s="94"/>
      <c r="P64" s="60" t="s">
        <v>146</v>
      </c>
      <c r="Q64" s="44">
        <f>SUM(G64:P64)</f>
        <v>0</v>
      </c>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row>
    <row r="65" spans="1:43" s="1" customFormat="1" ht="12" thickBot="1">
      <c r="B65" s="233" t="s">
        <v>150</v>
      </c>
      <c r="E65" s="65" t="s">
        <v>83</v>
      </c>
      <c r="F65" s="53"/>
      <c r="G65" s="50">
        <f>SUM(G62:G64)</f>
        <v>0</v>
      </c>
      <c r="H65" s="53"/>
      <c r="I65" s="50">
        <f>SUM(I62:I64)</f>
        <v>0</v>
      </c>
      <c r="J65" s="53"/>
      <c r="K65" s="50">
        <f>SUM(K62:K64)</f>
        <v>0</v>
      </c>
      <c r="L65" s="53"/>
      <c r="M65" s="50">
        <f>SUM(M62:M64)</f>
        <v>0</v>
      </c>
      <c r="N65" s="53"/>
      <c r="O65" s="50">
        <f>SUM(O62:O64)</f>
        <v>0</v>
      </c>
      <c r="P65" s="53"/>
      <c r="Q65" s="50">
        <f>SUM(G65:P65)</f>
        <v>0</v>
      </c>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row>
    <row r="66" spans="1:43" s="1" customFormat="1" ht="12" thickBot="1">
      <c r="F66" s="53"/>
      <c r="G66" s="45"/>
      <c r="H66" s="53"/>
      <c r="J66" s="53"/>
      <c r="L66" s="53"/>
      <c r="N66" s="53"/>
      <c r="P66" s="53"/>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row>
    <row r="67" spans="1:43" s="1" customFormat="1" ht="12.75" customHeight="1" thickBot="1">
      <c r="A67" s="487" t="s">
        <v>165</v>
      </c>
      <c r="B67" s="488"/>
      <c r="C67" s="488"/>
      <c r="D67" s="488"/>
      <c r="E67" s="489"/>
      <c r="F67" s="53"/>
      <c r="G67" s="86" t="s">
        <v>138</v>
      </c>
      <c r="H67" s="47"/>
      <c r="I67" s="86" t="s">
        <v>139</v>
      </c>
      <c r="J67" s="47"/>
      <c r="K67" s="86" t="s">
        <v>140</v>
      </c>
      <c r="L67" s="47"/>
      <c r="M67" s="86" t="s">
        <v>141</v>
      </c>
      <c r="N67" s="47"/>
      <c r="O67" s="86" t="s">
        <v>142</v>
      </c>
      <c r="P67" s="47"/>
      <c r="Q67" s="86" t="s">
        <v>83</v>
      </c>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row>
    <row r="68" spans="1:43" s="1" customFormat="1" ht="12" thickBot="1">
      <c r="A68" s="62"/>
      <c r="B68" s="63" t="s">
        <v>166</v>
      </c>
      <c r="C68" s="63"/>
      <c r="D68" s="63"/>
      <c r="E68" s="64"/>
      <c r="F68" s="69"/>
      <c r="G68" s="68" t="s">
        <v>156</v>
      </c>
      <c r="H68" s="69"/>
      <c r="I68" s="68" t="s">
        <v>156</v>
      </c>
      <c r="J68" s="69"/>
      <c r="K68" s="68" t="s">
        <v>156</v>
      </c>
      <c r="L68" s="69"/>
      <c r="M68" s="68" t="s">
        <v>156</v>
      </c>
      <c r="N68" s="69"/>
      <c r="O68" s="68" t="s">
        <v>156</v>
      </c>
      <c r="P68" s="69"/>
      <c r="Q68" s="68" t="s">
        <v>156</v>
      </c>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row>
    <row r="69" spans="1:43" s="1" customFormat="1" ht="12.75" customHeight="1">
      <c r="A69" s="52" t="s">
        <v>144</v>
      </c>
      <c r="B69" s="479"/>
      <c r="C69" s="479"/>
      <c r="D69" s="479"/>
      <c r="E69" s="480"/>
      <c r="F69" s="59" t="s">
        <v>144</v>
      </c>
      <c r="G69" s="93"/>
      <c r="H69" s="59" t="s">
        <v>144</v>
      </c>
      <c r="I69" s="93"/>
      <c r="J69" s="59" t="s">
        <v>144</v>
      </c>
      <c r="K69" s="93"/>
      <c r="L69" s="59" t="s">
        <v>144</v>
      </c>
      <c r="M69" s="93"/>
      <c r="N69" s="59" t="s">
        <v>144</v>
      </c>
      <c r="O69" s="93"/>
      <c r="P69" s="59" t="s">
        <v>144</v>
      </c>
      <c r="Q69" s="43">
        <f>SUM(O69,M69,K69,I69,G69)</f>
        <v>0</v>
      </c>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row>
    <row r="70" spans="1:43" s="1" customFormat="1" ht="13.5" customHeight="1" thickBot="1">
      <c r="A70" s="42" t="s">
        <v>145</v>
      </c>
      <c r="B70" s="481"/>
      <c r="C70" s="481"/>
      <c r="D70" s="481"/>
      <c r="E70" s="482"/>
      <c r="F70" s="59" t="s">
        <v>145</v>
      </c>
      <c r="G70" s="93"/>
      <c r="H70" s="59" t="s">
        <v>145</v>
      </c>
      <c r="I70" s="93"/>
      <c r="J70" s="59" t="s">
        <v>145</v>
      </c>
      <c r="K70" s="93"/>
      <c r="L70" s="59" t="s">
        <v>145</v>
      </c>
      <c r="M70" s="93"/>
      <c r="N70" s="59" t="s">
        <v>145</v>
      </c>
      <c r="O70" s="93"/>
      <c r="P70" s="59" t="s">
        <v>145</v>
      </c>
      <c r="Q70" s="43">
        <f>SUM(O70,M70,K70,I70,G70)</f>
        <v>0</v>
      </c>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row>
    <row r="71" spans="1:43" s="1" customFormat="1" ht="12" thickBot="1">
      <c r="A71" s="41"/>
      <c r="E71" s="72" t="s">
        <v>159</v>
      </c>
      <c r="F71" s="70"/>
      <c r="G71" s="67">
        <f>SUM(G69:G70)</f>
        <v>0</v>
      </c>
      <c r="H71" s="70"/>
      <c r="I71" s="67">
        <f>SUM(I69:I70)</f>
        <v>0</v>
      </c>
      <c r="J71" s="70"/>
      <c r="K71" s="67">
        <f>SUM(K69:K70)</f>
        <v>0</v>
      </c>
      <c r="L71" s="70"/>
      <c r="M71" s="67">
        <f>SUM(M69:M70)</f>
        <v>0</v>
      </c>
      <c r="N71" s="70"/>
      <c r="O71" s="67">
        <f>SUM(O69:O70)</f>
        <v>0</v>
      </c>
      <c r="P71" s="70"/>
      <c r="Q71" s="67">
        <f>SUM(Q69:Q70)</f>
        <v>0</v>
      </c>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row>
    <row r="72" spans="1:43" s="1" customFormat="1" ht="12" thickBot="1">
      <c r="A72" s="62"/>
      <c r="B72" s="63" t="s">
        <v>167</v>
      </c>
      <c r="C72" s="63"/>
      <c r="D72" s="63"/>
      <c r="E72" s="64"/>
      <c r="F72" s="70"/>
      <c r="G72" s="68" t="s">
        <v>156</v>
      </c>
      <c r="H72" s="70"/>
      <c r="I72" s="68" t="s">
        <v>156</v>
      </c>
      <c r="J72" s="70"/>
      <c r="K72" s="68" t="s">
        <v>156</v>
      </c>
      <c r="L72" s="70"/>
      <c r="M72" s="68" t="s">
        <v>156</v>
      </c>
      <c r="N72" s="70"/>
      <c r="O72" s="68" t="s">
        <v>156</v>
      </c>
      <c r="P72" s="70"/>
      <c r="Q72" s="68" t="s">
        <v>156</v>
      </c>
      <c r="R72" s="468"/>
      <c r="S72" s="468"/>
      <c r="T72" s="468"/>
      <c r="U72" s="468"/>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row>
    <row r="73" spans="1:43" s="1" customFormat="1" ht="12.75" customHeight="1">
      <c r="A73" s="52" t="s">
        <v>144</v>
      </c>
      <c r="B73" s="479"/>
      <c r="C73" s="479"/>
      <c r="D73" s="479"/>
      <c r="E73" s="480"/>
      <c r="F73" s="59" t="s">
        <v>144</v>
      </c>
      <c r="G73" s="93"/>
      <c r="H73" s="59" t="s">
        <v>144</v>
      </c>
      <c r="I73" s="93"/>
      <c r="J73" s="59" t="s">
        <v>144</v>
      </c>
      <c r="K73" s="93"/>
      <c r="L73" s="59" t="s">
        <v>144</v>
      </c>
      <c r="M73" s="93"/>
      <c r="N73" s="59" t="s">
        <v>144</v>
      </c>
      <c r="O73" s="93"/>
      <c r="P73" s="59" t="s">
        <v>144</v>
      </c>
      <c r="Q73" s="43">
        <f>SUM(O73,M73,K73,I73,G73)</f>
        <v>0</v>
      </c>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row>
    <row r="74" spans="1:43" s="1" customFormat="1" ht="13.5" customHeight="1" thickBot="1">
      <c r="A74" s="42" t="s">
        <v>145</v>
      </c>
      <c r="B74" s="481"/>
      <c r="C74" s="481"/>
      <c r="D74" s="481"/>
      <c r="E74" s="482"/>
      <c r="F74" s="59" t="s">
        <v>145</v>
      </c>
      <c r="G74" s="93"/>
      <c r="H74" s="59" t="s">
        <v>145</v>
      </c>
      <c r="I74" s="93"/>
      <c r="J74" s="59" t="s">
        <v>145</v>
      </c>
      <c r="K74" s="93"/>
      <c r="L74" s="59" t="s">
        <v>145</v>
      </c>
      <c r="M74" s="93"/>
      <c r="N74" s="59" t="s">
        <v>145</v>
      </c>
      <c r="O74" s="93"/>
      <c r="P74" s="59" t="s">
        <v>145</v>
      </c>
      <c r="Q74" s="43">
        <f>SUM(O74,M74,K74,I74,G74)</f>
        <v>0</v>
      </c>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row>
    <row r="75" spans="1:43" s="1" customFormat="1" ht="12" thickBot="1">
      <c r="A75" s="41"/>
      <c r="B75" s="233" t="s">
        <v>150</v>
      </c>
      <c r="E75" s="72" t="s">
        <v>159</v>
      </c>
      <c r="F75" s="70"/>
      <c r="G75" s="67">
        <f>SUM(G73:G74)</f>
        <v>0</v>
      </c>
      <c r="H75" s="70"/>
      <c r="I75" s="67">
        <f>SUM(I73:I74)</f>
        <v>0</v>
      </c>
      <c r="J75" s="70"/>
      <c r="K75" s="67">
        <f>SUM(K73:K74)</f>
        <v>0</v>
      </c>
      <c r="L75" s="70"/>
      <c r="M75" s="67">
        <f>SUM(M73:M74)</f>
        <v>0</v>
      </c>
      <c r="N75" s="70"/>
      <c r="O75" s="67">
        <f>SUM(O73:O74)</f>
        <v>0</v>
      </c>
      <c r="P75" s="70"/>
      <c r="Q75" s="67">
        <f>SUM(Q73:Q74)</f>
        <v>0</v>
      </c>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row>
    <row r="76" spans="1:43" s="1" customFormat="1" ht="12" thickBot="1">
      <c r="A76" s="62"/>
      <c r="B76" s="63" t="s">
        <v>168</v>
      </c>
      <c r="C76" s="63"/>
      <c r="D76" s="63"/>
      <c r="E76" s="64"/>
      <c r="F76" s="70"/>
      <c r="G76" s="68" t="s">
        <v>156</v>
      </c>
      <c r="H76" s="70"/>
      <c r="I76" s="68" t="s">
        <v>156</v>
      </c>
      <c r="J76" s="70"/>
      <c r="K76" s="68" t="s">
        <v>156</v>
      </c>
      <c r="L76" s="70"/>
      <c r="M76" s="68" t="s">
        <v>156</v>
      </c>
      <c r="N76" s="70"/>
      <c r="O76" s="68" t="s">
        <v>156</v>
      </c>
      <c r="P76" s="70"/>
      <c r="Q76" s="68" t="s">
        <v>156</v>
      </c>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row>
    <row r="77" spans="1:43" s="1" customFormat="1" ht="12.75" customHeight="1">
      <c r="A77" s="52" t="s">
        <v>144</v>
      </c>
      <c r="B77" s="479"/>
      <c r="C77" s="479"/>
      <c r="D77" s="479"/>
      <c r="E77" s="480"/>
      <c r="F77" s="59" t="s">
        <v>144</v>
      </c>
      <c r="G77" s="93"/>
      <c r="H77" s="59" t="s">
        <v>144</v>
      </c>
      <c r="I77" s="93"/>
      <c r="J77" s="59" t="s">
        <v>144</v>
      </c>
      <c r="K77" s="93"/>
      <c r="L77" s="59" t="s">
        <v>144</v>
      </c>
      <c r="M77" s="93"/>
      <c r="N77" s="59" t="s">
        <v>144</v>
      </c>
      <c r="O77" s="93"/>
      <c r="P77" s="59" t="s">
        <v>144</v>
      </c>
      <c r="Q77" s="43">
        <f>SUM(O77,M77,K77,I77,G77)</f>
        <v>0</v>
      </c>
      <c r="R77" s="468"/>
      <c r="S77" s="468"/>
      <c r="T77" s="468"/>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row>
    <row r="78" spans="1:43" s="1" customFormat="1" ht="13.5" customHeight="1" thickBot="1">
      <c r="A78" s="42" t="s">
        <v>145</v>
      </c>
      <c r="B78" s="481"/>
      <c r="C78" s="481"/>
      <c r="D78" s="481"/>
      <c r="E78" s="482"/>
      <c r="F78" s="59" t="s">
        <v>145</v>
      </c>
      <c r="G78" s="93"/>
      <c r="H78" s="59" t="s">
        <v>145</v>
      </c>
      <c r="I78" s="93"/>
      <c r="J78" s="59" t="s">
        <v>145</v>
      </c>
      <c r="K78" s="93"/>
      <c r="L78" s="59" t="s">
        <v>145</v>
      </c>
      <c r="M78" s="93"/>
      <c r="N78" s="59" t="s">
        <v>145</v>
      </c>
      <c r="O78" s="93"/>
      <c r="P78" s="59" t="s">
        <v>145</v>
      </c>
      <c r="Q78" s="43">
        <f>SUM(O78,M78,K78,I78,G78)</f>
        <v>0</v>
      </c>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row>
    <row r="79" spans="1:43" s="1" customFormat="1" ht="12" thickBot="1">
      <c r="A79" s="41"/>
      <c r="E79" s="72" t="s">
        <v>159</v>
      </c>
      <c r="F79" s="70"/>
      <c r="G79" s="67">
        <f>SUM(G77:G78)</f>
        <v>0</v>
      </c>
      <c r="H79" s="70"/>
      <c r="I79" s="67">
        <f>SUM(I77:I78)</f>
        <v>0</v>
      </c>
      <c r="J79" s="70"/>
      <c r="K79" s="67">
        <f>SUM(K77:K78)</f>
        <v>0</v>
      </c>
      <c r="L79" s="70"/>
      <c r="M79" s="67">
        <f>SUM(M77:M78)</f>
        <v>0</v>
      </c>
      <c r="N79" s="70"/>
      <c r="O79" s="67">
        <f>SUM(O77:O78)</f>
        <v>0</v>
      </c>
      <c r="P79" s="70"/>
      <c r="Q79" s="67">
        <f>SUM(Q77:Q78)</f>
        <v>0</v>
      </c>
      <c r="R79" s="468"/>
      <c r="S79" s="468"/>
      <c r="T79" s="468"/>
      <c r="U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row>
    <row r="80" spans="1:43" s="1" customFormat="1" ht="12" thickBot="1">
      <c r="A80" s="62"/>
      <c r="B80" s="63" t="s">
        <v>169</v>
      </c>
      <c r="C80" s="63"/>
      <c r="D80" s="63"/>
      <c r="E80" s="64"/>
      <c r="F80" s="70"/>
      <c r="G80" s="68" t="s">
        <v>156</v>
      </c>
      <c r="H80" s="70"/>
      <c r="I80" s="68" t="s">
        <v>156</v>
      </c>
      <c r="J80" s="70"/>
      <c r="K80" s="68" t="s">
        <v>156</v>
      </c>
      <c r="L80" s="70"/>
      <c r="M80" s="68" t="s">
        <v>156</v>
      </c>
      <c r="N80" s="70"/>
      <c r="O80" s="68" t="s">
        <v>156</v>
      </c>
      <c r="P80" s="70"/>
      <c r="Q80" s="68" t="s">
        <v>156</v>
      </c>
      <c r="R80" s="468"/>
      <c r="S80" s="468"/>
      <c r="T80" s="468"/>
      <c r="U80" s="468"/>
      <c r="V80" s="468"/>
      <c r="W80" s="468"/>
      <c r="X80" s="468"/>
      <c r="Y80" s="468"/>
      <c r="Z80" s="468"/>
      <c r="AA80" s="468"/>
      <c r="AB80" s="468"/>
      <c r="AC80" s="468"/>
      <c r="AD80" s="468"/>
      <c r="AE80" s="468"/>
      <c r="AF80" s="468"/>
      <c r="AG80" s="468"/>
      <c r="AH80" s="468"/>
      <c r="AI80" s="468"/>
      <c r="AJ80" s="468"/>
      <c r="AK80" s="468"/>
      <c r="AL80" s="468"/>
      <c r="AM80" s="468"/>
      <c r="AN80" s="468"/>
      <c r="AO80" s="468"/>
      <c r="AP80" s="468"/>
      <c r="AQ80" s="468"/>
    </row>
    <row r="81" spans="1:43" s="1" customFormat="1" ht="12.75" customHeight="1">
      <c r="A81" s="52" t="s">
        <v>144</v>
      </c>
      <c r="B81" s="479"/>
      <c r="C81" s="479"/>
      <c r="D81" s="479"/>
      <c r="E81" s="480"/>
      <c r="F81" s="59" t="s">
        <v>144</v>
      </c>
      <c r="G81" s="93"/>
      <c r="H81" s="59" t="s">
        <v>144</v>
      </c>
      <c r="I81" s="93"/>
      <c r="J81" s="59" t="s">
        <v>144</v>
      </c>
      <c r="K81" s="93"/>
      <c r="L81" s="59" t="s">
        <v>144</v>
      </c>
      <c r="M81" s="93"/>
      <c r="N81" s="59" t="s">
        <v>144</v>
      </c>
      <c r="O81" s="93"/>
      <c r="P81" s="59" t="s">
        <v>144</v>
      </c>
      <c r="Q81" s="43">
        <f>SUM(O81,M81,K81,I81,G81)</f>
        <v>0</v>
      </c>
      <c r="R81" s="468"/>
      <c r="S81" s="468"/>
      <c r="T81" s="468"/>
      <c r="U81" s="468"/>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row>
    <row r="82" spans="1:43" s="1" customFormat="1" ht="13.5" customHeight="1" thickBot="1">
      <c r="A82" s="42" t="s">
        <v>145</v>
      </c>
      <c r="B82" s="481"/>
      <c r="C82" s="481"/>
      <c r="D82" s="481"/>
      <c r="E82" s="482"/>
      <c r="F82" s="59" t="s">
        <v>145</v>
      </c>
      <c r="G82" s="93"/>
      <c r="H82" s="59" t="s">
        <v>145</v>
      </c>
      <c r="I82" s="93"/>
      <c r="J82" s="59" t="s">
        <v>145</v>
      </c>
      <c r="K82" s="93"/>
      <c r="L82" s="59" t="s">
        <v>145</v>
      </c>
      <c r="M82" s="93"/>
      <c r="N82" s="59" t="s">
        <v>145</v>
      </c>
      <c r="O82" s="93"/>
      <c r="P82" s="59" t="s">
        <v>145</v>
      </c>
      <c r="Q82" s="43">
        <f>SUM(O82,M82,K82,I82,G82)</f>
        <v>0</v>
      </c>
      <c r="R82" s="468"/>
      <c r="S82" s="468"/>
      <c r="T82" s="468"/>
      <c r="U82" s="468"/>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row>
    <row r="83" spans="1:43" s="1" customFormat="1" ht="12" thickBot="1">
      <c r="A83" s="41"/>
      <c r="E83" s="72" t="s">
        <v>159</v>
      </c>
      <c r="F83" s="70"/>
      <c r="G83" s="67">
        <f>SUM(G81:G82)</f>
        <v>0</v>
      </c>
      <c r="H83" s="70"/>
      <c r="I83" s="67">
        <f>SUM(I81:I82)</f>
        <v>0</v>
      </c>
      <c r="J83" s="70"/>
      <c r="K83" s="67">
        <f>SUM(K81:K82)</f>
        <v>0</v>
      </c>
      <c r="L83" s="70"/>
      <c r="M83" s="67">
        <f>SUM(M81:M82)</f>
        <v>0</v>
      </c>
      <c r="N83" s="70"/>
      <c r="O83" s="67">
        <f>SUM(O81:O82)</f>
        <v>0</v>
      </c>
      <c r="P83" s="70"/>
      <c r="Q83" s="67">
        <f>SUM(Q81:Q82)</f>
        <v>0</v>
      </c>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row>
    <row r="84" spans="1:43" s="1" customFormat="1" ht="12" thickBot="1">
      <c r="A84" s="62"/>
      <c r="B84" s="63" t="s">
        <v>170</v>
      </c>
      <c r="C84" s="63"/>
      <c r="D84" s="63"/>
      <c r="E84" s="64"/>
      <c r="F84" s="70"/>
      <c r="G84" s="68" t="s">
        <v>156</v>
      </c>
      <c r="H84" s="70"/>
      <c r="I84" s="68" t="s">
        <v>156</v>
      </c>
      <c r="J84" s="70"/>
      <c r="K84" s="68" t="s">
        <v>156</v>
      </c>
      <c r="L84" s="70"/>
      <c r="M84" s="68" t="s">
        <v>156</v>
      </c>
      <c r="N84" s="70"/>
      <c r="O84" s="68" t="s">
        <v>156</v>
      </c>
      <c r="P84" s="70"/>
      <c r="Q84" s="68" t="s">
        <v>156</v>
      </c>
      <c r="R84" s="468"/>
      <c r="S84" s="468"/>
      <c r="T84" s="468"/>
      <c r="U84" s="468"/>
      <c r="V84" s="468"/>
      <c r="W84" s="468"/>
      <c r="X84" s="468"/>
      <c r="Y84" s="468"/>
      <c r="Z84" s="468"/>
      <c r="AA84" s="468"/>
      <c r="AB84" s="468"/>
      <c r="AC84" s="468"/>
      <c r="AD84" s="468"/>
      <c r="AE84" s="468"/>
      <c r="AF84" s="468"/>
      <c r="AG84" s="468"/>
      <c r="AH84" s="468"/>
      <c r="AI84" s="468"/>
      <c r="AJ84" s="468"/>
      <c r="AK84" s="468"/>
      <c r="AL84" s="468"/>
      <c r="AM84" s="468"/>
      <c r="AN84" s="468"/>
      <c r="AO84" s="468"/>
      <c r="AP84" s="468"/>
      <c r="AQ84" s="468"/>
    </row>
    <row r="85" spans="1:43" s="1" customFormat="1" ht="12.75" customHeight="1">
      <c r="A85" s="52" t="s">
        <v>144</v>
      </c>
      <c r="B85" s="479"/>
      <c r="C85" s="479"/>
      <c r="D85" s="479"/>
      <c r="E85" s="480"/>
      <c r="F85" s="59" t="s">
        <v>144</v>
      </c>
      <c r="G85" s="93"/>
      <c r="H85" s="59" t="s">
        <v>144</v>
      </c>
      <c r="I85" s="93"/>
      <c r="J85" s="59" t="s">
        <v>144</v>
      </c>
      <c r="K85" s="93"/>
      <c r="L85" s="59" t="s">
        <v>144</v>
      </c>
      <c r="M85" s="93"/>
      <c r="N85" s="59" t="s">
        <v>144</v>
      </c>
      <c r="O85" s="93"/>
      <c r="P85" s="59" t="s">
        <v>144</v>
      </c>
      <c r="Q85" s="43">
        <f>SUM(O85,M85,K85,I85,G85)</f>
        <v>0</v>
      </c>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row>
    <row r="86" spans="1:43" s="1" customFormat="1" ht="13.5" customHeight="1" thickBot="1">
      <c r="A86" s="42" t="s">
        <v>145</v>
      </c>
      <c r="B86" s="481"/>
      <c r="C86" s="481"/>
      <c r="D86" s="481"/>
      <c r="E86" s="482"/>
      <c r="F86" s="59" t="s">
        <v>145</v>
      </c>
      <c r="G86" s="93"/>
      <c r="H86" s="59" t="s">
        <v>145</v>
      </c>
      <c r="I86" s="93"/>
      <c r="J86" s="59" t="s">
        <v>145</v>
      </c>
      <c r="K86" s="93"/>
      <c r="L86" s="59" t="s">
        <v>145</v>
      </c>
      <c r="M86" s="93"/>
      <c r="N86" s="59" t="s">
        <v>145</v>
      </c>
      <c r="O86" s="93"/>
      <c r="P86" s="59" t="s">
        <v>145</v>
      </c>
      <c r="Q86" s="43">
        <f>SUM(O86,M86,K86,I86,G86)</f>
        <v>0</v>
      </c>
      <c r="R86" s="468"/>
      <c r="S86" s="468"/>
      <c r="T86" s="468"/>
      <c r="U86" s="468"/>
      <c r="V86" s="468"/>
      <c r="W86" s="468"/>
      <c r="X86" s="468"/>
      <c r="Y86" s="468"/>
      <c r="Z86" s="468"/>
      <c r="AA86" s="468"/>
      <c r="AB86" s="468"/>
      <c r="AC86" s="468"/>
      <c r="AD86" s="468"/>
      <c r="AE86" s="468"/>
      <c r="AF86" s="468"/>
      <c r="AG86" s="468"/>
      <c r="AH86" s="468"/>
      <c r="AI86" s="468"/>
      <c r="AJ86" s="468"/>
      <c r="AK86" s="468"/>
      <c r="AL86" s="468"/>
      <c r="AM86" s="468"/>
      <c r="AN86" s="468"/>
      <c r="AO86" s="468"/>
      <c r="AP86" s="468"/>
      <c r="AQ86" s="468"/>
    </row>
    <row r="87" spans="1:43" s="1" customFormat="1" ht="12" thickBot="1">
      <c r="A87" s="41"/>
      <c r="E87" s="72" t="s">
        <v>159</v>
      </c>
      <c r="F87" s="70"/>
      <c r="G87" s="67">
        <f>SUM(G85:G86)</f>
        <v>0</v>
      </c>
      <c r="H87" s="70"/>
      <c r="I87" s="67">
        <f>SUM(I85:I86)</f>
        <v>0</v>
      </c>
      <c r="J87" s="70"/>
      <c r="K87" s="67">
        <f>SUM(K85:K86)</f>
        <v>0</v>
      </c>
      <c r="L87" s="70"/>
      <c r="M87" s="67">
        <f>SUM(M85:M86)</f>
        <v>0</v>
      </c>
      <c r="N87" s="70"/>
      <c r="O87" s="67">
        <f>SUM(O85:O86)</f>
        <v>0</v>
      </c>
      <c r="P87" s="70"/>
      <c r="Q87" s="67">
        <f>SUM(Q85:Q86)</f>
        <v>0</v>
      </c>
      <c r="R87" s="468"/>
      <c r="S87" s="468"/>
      <c r="T87" s="468"/>
      <c r="U87" s="468"/>
      <c r="V87" s="468"/>
      <c r="W87" s="468"/>
      <c r="X87" s="468"/>
      <c r="Y87" s="468"/>
      <c r="Z87" s="468"/>
      <c r="AA87" s="468"/>
      <c r="AB87" s="468"/>
      <c r="AC87" s="468"/>
      <c r="AD87" s="468"/>
      <c r="AE87" s="468"/>
      <c r="AF87" s="468"/>
      <c r="AG87" s="468"/>
      <c r="AH87" s="468"/>
      <c r="AI87" s="468"/>
      <c r="AJ87" s="468"/>
      <c r="AK87" s="468"/>
      <c r="AL87" s="468"/>
      <c r="AM87" s="468"/>
      <c r="AN87" s="468"/>
      <c r="AO87" s="468"/>
      <c r="AP87" s="468"/>
      <c r="AQ87" s="468"/>
    </row>
    <row r="88" spans="1:43" s="1" customFormat="1" ht="12" thickBot="1">
      <c r="A88" s="62"/>
      <c r="B88" s="63" t="s">
        <v>171</v>
      </c>
      <c r="C88" s="63"/>
      <c r="D88" s="63"/>
      <c r="E88" s="64"/>
      <c r="F88" s="70"/>
      <c r="G88" s="68" t="s">
        <v>156</v>
      </c>
      <c r="H88" s="70"/>
      <c r="I88" s="68" t="s">
        <v>156</v>
      </c>
      <c r="J88" s="70"/>
      <c r="K88" s="68" t="s">
        <v>156</v>
      </c>
      <c r="L88" s="70"/>
      <c r="M88" s="68" t="s">
        <v>156</v>
      </c>
      <c r="N88" s="70"/>
      <c r="O88" s="68"/>
      <c r="P88" s="70"/>
      <c r="Q88" s="68" t="s">
        <v>156</v>
      </c>
      <c r="R88" s="468"/>
      <c r="S88" s="468"/>
      <c r="T88" s="468"/>
      <c r="U88" s="468"/>
      <c r="V88" s="468"/>
      <c r="W88" s="468"/>
      <c r="X88" s="468"/>
      <c r="Y88" s="468"/>
      <c r="Z88" s="468"/>
      <c r="AA88" s="468"/>
      <c r="AB88" s="468"/>
      <c r="AC88" s="468"/>
      <c r="AD88" s="468"/>
      <c r="AE88" s="468"/>
      <c r="AF88" s="468"/>
      <c r="AG88" s="468"/>
      <c r="AH88" s="468"/>
      <c r="AI88" s="468"/>
      <c r="AJ88" s="468"/>
      <c r="AK88" s="468"/>
      <c r="AL88" s="468"/>
      <c r="AM88" s="468"/>
      <c r="AN88" s="468"/>
      <c r="AO88" s="468"/>
      <c r="AP88" s="468"/>
      <c r="AQ88" s="468"/>
    </row>
    <row r="89" spans="1:43" s="1" customFormat="1" ht="12.75" customHeight="1">
      <c r="A89" s="52" t="s">
        <v>144</v>
      </c>
      <c r="B89" s="479"/>
      <c r="C89" s="479"/>
      <c r="D89" s="479"/>
      <c r="E89" s="480"/>
      <c r="F89" s="59" t="s">
        <v>144</v>
      </c>
      <c r="G89" s="93"/>
      <c r="H89" s="59" t="s">
        <v>144</v>
      </c>
      <c r="I89" s="93"/>
      <c r="J89" s="59" t="s">
        <v>144</v>
      </c>
      <c r="K89" s="93"/>
      <c r="L89" s="59" t="s">
        <v>144</v>
      </c>
      <c r="M89" s="93"/>
      <c r="N89" s="59" t="s">
        <v>144</v>
      </c>
      <c r="O89" s="93"/>
      <c r="P89" s="59" t="s">
        <v>144</v>
      </c>
      <c r="Q89" s="93">
        <f>SUM(O89,M89,K89,I89,G89)</f>
        <v>0</v>
      </c>
      <c r="R89" s="468"/>
      <c r="S89" s="468"/>
      <c r="T89" s="468"/>
      <c r="U89" s="468"/>
      <c r="V89" s="468"/>
      <c r="W89" s="468"/>
      <c r="X89" s="468"/>
      <c r="Y89" s="468"/>
      <c r="Z89" s="468"/>
      <c r="AA89" s="468"/>
      <c r="AB89" s="468"/>
      <c r="AC89" s="468"/>
      <c r="AD89" s="468"/>
      <c r="AE89" s="468"/>
      <c r="AF89" s="468"/>
      <c r="AG89" s="468"/>
      <c r="AH89" s="468"/>
      <c r="AI89" s="468"/>
      <c r="AJ89" s="468"/>
      <c r="AK89" s="468"/>
      <c r="AL89" s="468"/>
      <c r="AM89" s="468"/>
      <c r="AN89" s="468"/>
      <c r="AO89" s="468"/>
      <c r="AP89" s="468"/>
      <c r="AQ89" s="468"/>
    </row>
    <row r="90" spans="1:43" s="1" customFormat="1" ht="13.5" customHeight="1" thickBot="1">
      <c r="A90" s="42" t="s">
        <v>145</v>
      </c>
      <c r="B90" s="481"/>
      <c r="C90" s="481"/>
      <c r="D90" s="481"/>
      <c r="E90" s="482"/>
      <c r="F90" s="59" t="s">
        <v>145</v>
      </c>
      <c r="G90" s="93"/>
      <c r="H90" s="59" t="s">
        <v>145</v>
      </c>
      <c r="I90" s="93"/>
      <c r="J90" s="59" t="s">
        <v>145</v>
      </c>
      <c r="K90" s="93"/>
      <c r="L90" s="59" t="s">
        <v>145</v>
      </c>
      <c r="M90" s="93"/>
      <c r="N90" s="59" t="s">
        <v>145</v>
      </c>
      <c r="O90" s="93"/>
      <c r="P90" s="59" t="s">
        <v>145</v>
      </c>
      <c r="Q90" s="93">
        <f>SUM(O90,M90,K90,I90,G90)</f>
        <v>0</v>
      </c>
      <c r="R90" s="468"/>
      <c r="S90" s="468"/>
      <c r="T90" s="468"/>
      <c r="U90" s="468"/>
      <c r="V90" s="468"/>
      <c r="W90" s="468"/>
      <c r="X90" s="468"/>
      <c r="Y90" s="468"/>
      <c r="Z90" s="468"/>
      <c r="AA90" s="468"/>
      <c r="AB90" s="468"/>
      <c r="AC90" s="468"/>
      <c r="AD90" s="468"/>
      <c r="AE90" s="468"/>
      <c r="AF90" s="468"/>
      <c r="AG90" s="468"/>
      <c r="AH90" s="468"/>
      <c r="AI90" s="468"/>
      <c r="AJ90" s="468"/>
      <c r="AK90" s="468"/>
      <c r="AL90" s="468"/>
      <c r="AM90" s="468"/>
      <c r="AN90" s="468"/>
      <c r="AO90" s="468"/>
      <c r="AP90" s="468"/>
      <c r="AQ90" s="468"/>
    </row>
    <row r="91" spans="1:43" s="1" customFormat="1" ht="12" thickBot="1">
      <c r="A91" s="41"/>
      <c r="E91" s="72" t="s">
        <v>159</v>
      </c>
      <c r="F91" s="70"/>
      <c r="G91" s="67">
        <f>SUM(G89:G90)</f>
        <v>0</v>
      </c>
      <c r="H91" s="70"/>
      <c r="I91" s="67">
        <f>SUM(I89:I90)</f>
        <v>0</v>
      </c>
      <c r="J91" s="70"/>
      <c r="K91" s="67">
        <f>SUM(K89:K90)</f>
        <v>0</v>
      </c>
      <c r="L91" s="70"/>
      <c r="M91" s="67">
        <f>SUM(M89:M90)</f>
        <v>0</v>
      </c>
      <c r="N91" s="70"/>
      <c r="O91" s="67">
        <f>SUM(O89:O90)</f>
        <v>0</v>
      </c>
      <c r="P91" s="70"/>
      <c r="Q91" s="67">
        <f>SUM(Q89:Q90)</f>
        <v>0</v>
      </c>
      <c r="R91" s="468"/>
      <c r="S91" s="468"/>
      <c r="T91" s="468"/>
      <c r="U91" s="468"/>
      <c r="V91" s="468"/>
      <c r="W91" s="468"/>
      <c r="X91" s="468"/>
      <c r="Y91" s="468"/>
      <c r="Z91" s="468"/>
      <c r="AA91" s="468"/>
      <c r="AB91" s="468"/>
      <c r="AC91" s="468"/>
      <c r="AD91" s="468"/>
      <c r="AE91" s="468"/>
      <c r="AF91" s="468"/>
      <c r="AG91" s="468"/>
      <c r="AH91" s="468"/>
      <c r="AI91" s="468"/>
      <c r="AJ91" s="468"/>
      <c r="AK91" s="468"/>
      <c r="AL91" s="468"/>
      <c r="AM91" s="468"/>
      <c r="AN91" s="468"/>
      <c r="AO91" s="468"/>
      <c r="AP91" s="468"/>
      <c r="AQ91" s="468"/>
    </row>
    <row r="92" spans="1:43" s="1" customFormat="1" ht="12" thickBot="1">
      <c r="A92" s="62"/>
      <c r="B92" s="63" t="s">
        <v>172</v>
      </c>
      <c r="C92" s="63"/>
      <c r="D92" s="63"/>
      <c r="E92" s="64"/>
      <c r="F92" s="70"/>
      <c r="G92" s="68" t="s">
        <v>156</v>
      </c>
      <c r="H92" s="70"/>
      <c r="I92" s="68" t="s">
        <v>156</v>
      </c>
      <c r="J92" s="70"/>
      <c r="K92" s="68" t="s">
        <v>156</v>
      </c>
      <c r="L92" s="70"/>
      <c r="M92" s="68" t="s">
        <v>156</v>
      </c>
      <c r="N92" s="70"/>
      <c r="O92" s="68" t="s">
        <v>156</v>
      </c>
      <c r="P92" s="70"/>
      <c r="Q92" s="68" t="s">
        <v>156</v>
      </c>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row>
    <row r="93" spans="1:43" s="1" customFormat="1" ht="12.75" customHeight="1">
      <c r="A93" s="52" t="s">
        <v>144</v>
      </c>
      <c r="B93" s="479"/>
      <c r="C93" s="479"/>
      <c r="D93" s="479"/>
      <c r="E93" s="480"/>
      <c r="F93" s="59" t="s">
        <v>144</v>
      </c>
      <c r="G93" s="93"/>
      <c r="H93" s="59" t="s">
        <v>144</v>
      </c>
      <c r="I93" s="93"/>
      <c r="J93" s="59" t="s">
        <v>144</v>
      </c>
      <c r="K93" s="93"/>
      <c r="L93" s="59" t="s">
        <v>144</v>
      </c>
      <c r="M93" s="93"/>
      <c r="N93" s="59" t="s">
        <v>144</v>
      </c>
      <c r="O93" s="93"/>
      <c r="P93" s="59" t="s">
        <v>144</v>
      </c>
      <c r="Q93" s="43">
        <f>SUM(O93,M93,K93,I93,G93)</f>
        <v>0</v>
      </c>
      <c r="R93" s="468"/>
      <c r="S93" s="468"/>
      <c r="T93" s="468"/>
      <c r="U93" s="468"/>
      <c r="V93" s="468"/>
      <c r="W93" s="468"/>
      <c r="X93" s="468"/>
      <c r="Y93" s="468"/>
      <c r="Z93" s="468"/>
      <c r="AA93" s="468"/>
      <c r="AB93" s="468"/>
      <c r="AC93" s="468"/>
      <c r="AD93" s="468"/>
      <c r="AE93" s="468"/>
      <c r="AF93" s="468"/>
      <c r="AG93" s="468"/>
      <c r="AH93" s="468"/>
      <c r="AI93" s="468"/>
      <c r="AJ93" s="468"/>
      <c r="AK93" s="468"/>
      <c r="AL93" s="468"/>
      <c r="AM93" s="468"/>
      <c r="AN93" s="468"/>
      <c r="AO93" s="468"/>
      <c r="AP93" s="468"/>
      <c r="AQ93" s="468"/>
    </row>
    <row r="94" spans="1:43" s="1" customFormat="1" ht="13.5" customHeight="1" thickBot="1">
      <c r="A94" s="42" t="s">
        <v>145</v>
      </c>
      <c r="B94" s="481"/>
      <c r="C94" s="481"/>
      <c r="D94" s="481"/>
      <c r="E94" s="482"/>
      <c r="F94" s="59" t="s">
        <v>145</v>
      </c>
      <c r="G94" s="93"/>
      <c r="H94" s="59" t="s">
        <v>145</v>
      </c>
      <c r="I94" s="93"/>
      <c r="J94" s="59" t="s">
        <v>145</v>
      </c>
      <c r="K94" s="93"/>
      <c r="L94" s="59" t="s">
        <v>145</v>
      </c>
      <c r="M94" s="93"/>
      <c r="N94" s="59" t="s">
        <v>145</v>
      </c>
      <c r="O94" s="93"/>
      <c r="P94" s="59" t="s">
        <v>145</v>
      </c>
      <c r="Q94" s="43">
        <f>SUM(O94,M94,K94,I94,G94)</f>
        <v>0</v>
      </c>
      <c r="R94" s="468"/>
      <c r="S94" s="468"/>
      <c r="T94" s="468"/>
      <c r="U94" s="468"/>
      <c r="V94" s="468"/>
      <c r="W94" s="468"/>
      <c r="X94" s="468"/>
      <c r="Y94" s="468"/>
      <c r="Z94" s="468"/>
      <c r="AA94" s="468"/>
      <c r="AB94" s="468"/>
      <c r="AC94" s="468"/>
      <c r="AD94" s="468"/>
      <c r="AE94" s="468"/>
      <c r="AF94" s="468"/>
      <c r="AG94" s="468"/>
      <c r="AH94" s="468"/>
      <c r="AI94" s="468"/>
      <c r="AJ94" s="468"/>
      <c r="AK94" s="468"/>
      <c r="AL94" s="468"/>
      <c r="AM94" s="468"/>
      <c r="AN94" s="468"/>
      <c r="AO94" s="468"/>
      <c r="AP94" s="468"/>
      <c r="AQ94" s="468"/>
    </row>
    <row r="95" spans="1:43" s="1" customFormat="1" ht="12" thickBot="1">
      <c r="A95" s="81"/>
      <c r="B95" s="63"/>
      <c r="C95" s="63"/>
      <c r="D95" s="63"/>
      <c r="E95" s="65" t="s">
        <v>159</v>
      </c>
      <c r="F95" s="70"/>
      <c r="G95" s="67">
        <f>SUM(G93:G94)</f>
        <v>0</v>
      </c>
      <c r="H95" s="70"/>
      <c r="I95" s="67">
        <f>SUM(I93:I94)</f>
        <v>0</v>
      </c>
      <c r="J95" s="70"/>
      <c r="K95" s="67">
        <f>SUM(K93:K94)</f>
        <v>0</v>
      </c>
      <c r="L95" s="70"/>
      <c r="M95" s="67">
        <f>SUM(M93:M94)</f>
        <v>0</v>
      </c>
      <c r="N95" s="70"/>
      <c r="O95" s="67">
        <f>SUM(O93:O94)</f>
        <v>0</v>
      </c>
      <c r="P95" s="70"/>
      <c r="Q95" s="67">
        <f>SUM(Q93:Q94)</f>
        <v>0</v>
      </c>
      <c r="R95" s="468"/>
      <c r="S95" s="468"/>
      <c r="T95" s="468"/>
      <c r="U95" s="468"/>
      <c r="V95" s="468"/>
      <c r="W95" s="468"/>
      <c r="X95" s="468"/>
      <c r="Y95" s="468"/>
      <c r="Z95" s="468"/>
      <c r="AA95" s="468"/>
      <c r="AB95" s="468"/>
      <c r="AC95" s="468"/>
      <c r="AD95" s="468"/>
      <c r="AE95" s="468"/>
      <c r="AF95" s="468"/>
      <c r="AG95" s="468"/>
      <c r="AH95" s="468"/>
      <c r="AI95" s="468"/>
      <c r="AJ95" s="468"/>
      <c r="AK95" s="468"/>
      <c r="AL95" s="468"/>
      <c r="AM95" s="468"/>
      <c r="AN95" s="468"/>
      <c r="AO95" s="468"/>
      <c r="AP95" s="468"/>
      <c r="AQ95" s="468"/>
    </row>
    <row r="96" spans="1:43" s="1" customFormat="1" ht="12" thickBot="1">
      <c r="R96" s="468"/>
      <c r="S96" s="468"/>
      <c r="T96" s="468"/>
      <c r="U96" s="468"/>
      <c r="V96" s="468"/>
      <c r="W96" s="468"/>
      <c r="X96" s="468"/>
      <c r="Y96" s="468"/>
      <c r="Z96" s="468"/>
      <c r="AA96" s="468"/>
      <c r="AB96" s="468"/>
      <c r="AC96" s="468"/>
      <c r="AD96" s="468"/>
      <c r="AE96" s="468"/>
      <c r="AF96" s="468"/>
      <c r="AG96" s="468"/>
      <c r="AH96" s="468"/>
      <c r="AI96" s="468"/>
      <c r="AJ96" s="468"/>
      <c r="AK96" s="468"/>
      <c r="AL96" s="468"/>
      <c r="AM96" s="468"/>
      <c r="AN96" s="468"/>
      <c r="AO96" s="468"/>
      <c r="AP96" s="468"/>
      <c r="AQ96" s="468"/>
    </row>
    <row r="97" spans="1:43" s="1" customFormat="1" ht="12" thickBot="1">
      <c r="A97" s="487" t="s">
        <v>173</v>
      </c>
      <c r="B97" s="488"/>
      <c r="C97" s="488"/>
      <c r="D97" s="488"/>
      <c r="E97" s="489"/>
      <c r="F97" s="53"/>
      <c r="G97" s="86" t="s">
        <v>138</v>
      </c>
      <c r="H97" s="47"/>
      <c r="I97" s="86" t="s">
        <v>139</v>
      </c>
      <c r="J97" s="47"/>
      <c r="K97" s="86" t="s">
        <v>140</v>
      </c>
      <c r="L97" s="47"/>
      <c r="M97" s="86" t="s">
        <v>141</v>
      </c>
      <c r="N97" s="47"/>
      <c r="O97" s="86" t="s">
        <v>142</v>
      </c>
      <c r="P97" s="47"/>
      <c r="Q97" s="86" t="s">
        <v>83</v>
      </c>
      <c r="R97" s="468"/>
      <c r="S97" s="468"/>
      <c r="T97" s="468"/>
      <c r="U97" s="468"/>
      <c r="V97" s="468"/>
      <c r="W97" s="468"/>
      <c r="X97" s="468"/>
      <c r="Y97" s="468"/>
      <c r="Z97" s="468"/>
      <c r="AA97" s="468"/>
      <c r="AB97" s="468"/>
      <c r="AC97" s="468"/>
      <c r="AD97" s="468"/>
      <c r="AE97" s="468"/>
      <c r="AF97" s="468"/>
      <c r="AG97" s="468"/>
      <c r="AH97" s="468"/>
      <c r="AI97" s="468"/>
      <c r="AJ97" s="468"/>
      <c r="AK97" s="468"/>
      <c r="AL97" s="468"/>
      <c r="AM97" s="468"/>
      <c r="AN97" s="468"/>
      <c r="AO97" s="468"/>
      <c r="AP97" s="468"/>
      <c r="AQ97" s="468"/>
    </row>
    <row r="98" spans="1:43" s="1" customFormat="1" ht="12" thickBot="1">
      <c r="A98" s="62"/>
      <c r="B98" s="63" t="s">
        <v>174</v>
      </c>
      <c r="C98" s="63"/>
      <c r="D98" s="63"/>
      <c r="E98" s="64"/>
      <c r="F98" s="70"/>
      <c r="G98" s="80" t="s">
        <v>156</v>
      </c>
      <c r="H98" s="69"/>
      <c r="I98" s="80" t="s">
        <v>156</v>
      </c>
      <c r="J98" s="69"/>
      <c r="K98" s="80" t="s">
        <v>156</v>
      </c>
      <c r="L98" s="69"/>
      <c r="M98" s="80" t="s">
        <v>156</v>
      </c>
      <c r="N98" s="69"/>
      <c r="O98" s="80" t="s">
        <v>156</v>
      </c>
      <c r="P98" s="69"/>
      <c r="Q98" s="80" t="s">
        <v>156</v>
      </c>
      <c r="R98" s="468"/>
      <c r="S98" s="468"/>
      <c r="T98" s="468"/>
      <c r="U98" s="468"/>
      <c r="V98" s="468"/>
      <c r="W98" s="468"/>
      <c r="X98" s="468"/>
      <c r="Y98" s="468"/>
      <c r="Z98" s="468"/>
      <c r="AA98" s="468"/>
      <c r="AB98" s="468"/>
      <c r="AC98" s="468"/>
      <c r="AD98" s="468"/>
      <c r="AE98" s="468"/>
      <c r="AF98" s="468"/>
      <c r="AG98" s="468"/>
      <c r="AH98" s="468"/>
      <c r="AI98" s="468"/>
      <c r="AJ98" s="468"/>
      <c r="AK98" s="468"/>
      <c r="AL98" s="468"/>
      <c r="AM98" s="468"/>
      <c r="AN98" s="468"/>
      <c r="AO98" s="468"/>
      <c r="AP98" s="468"/>
      <c r="AQ98" s="468"/>
    </row>
    <row r="99" spans="1:43" s="1" customFormat="1" ht="12.75" customHeight="1">
      <c r="A99" s="52" t="s">
        <v>144</v>
      </c>
      <c r="B99" s="479"/>
      <c r="C99" s="479"/>
      <c r="D99" s="479"/>
      <c r="E99" s="480"/>
      <c r="F99" s="59" t="s">
        <v>144</v>
      </c>
      <c r="G99" s="93"/>
      <c r="H99" s="59" t="s">
        <v>144</v>
      </c>
      <c r="I99" s="93"/>
      <c r="J99" s="59" t="s">
        <v>144</v>
      </c>
      <c r="K99" s="93"/>
      <c r="L99" s="59" t="s">
        <v>144</v>
      </c>
      <c r="M99" s="93"/>
      <c r="N99" s="59" t="s">
        <v>144</v>
      </c>
      <c r="O99" s="93"/>
      <c r="P99" s="59" t="s">
        <v>144</v>
      </c>
      <c r="Q99" s="43">
        <f>SUM(G99:P99)</f>
        <v>0</v>
      </c>
      <c r="R99" s="468"/>
      <c r="S99" s="468"/>
      <c r="T99" s="468"/>
      <c r="U99" s="468"/>
      <c r="V99" s="468"/>
      <c r="W99" s="468"/>
      <c r="X99" s="468"/>
      <c r="Y99" s="468"/>
      <c r="Z99" s="468"/>
      <c r="AA99" s="468"/>
      <c r="AB99" s="468"/>
      <c r="AC99" s="468"/>
      <c r="AD99" s="468"/>
      <c r="AE99" s="468"/>
      <c r="AF99" s="468"/>
      <c r="AG99" s="468"/>
      <c r="AH99" s="468"/>
      <c r="AI99" s="468"/>
      <c r="AJ99" s="468"/>
      <c r="AK99" s="468"/>
      <c r="AL99" s="468"/>
      <c r="AM99" s="468"/>
      <c r="AN99" s="468"/>
      <c r="AO99" s="468"/>
      <c r="AP99" s="468"/>
      <c r="AQ99" s="468"/>
    </row>
    <row r="100" spans="1:43" s="1" customFormat="1" ht="13.5" customHeight="1" thickBot="1">
      <c r="A100" s="42" t="s">
        <v>145</v>
      </c>
      <c r="B100" s="481"/>
      <c r="C100" s="481"/>
      <c r="D100" s="481"/>
      <c r="E100" s="482"/>
      <c r="F100" s="59" t="s">
        <v>145</v>
      </c>
      <c r="G100" s="93"/>
      <c r="H100" s="59" t="s">
        <v>145</v>
      </c>
      <c r="I100" s="93"/>
      <c r="J100" s="59" t="s">
        <v>145</v>
      </c>
      <c r="K100" s="93"/>
      <c r="L100" s="59" t="s">
        <v>145</v>
      </c>
      <c r="M100" s="93"/>
      <c r="N100" s="59" t="s">
        <v>145</v>
      </c>
      <c r="O100" s="93"/>
      <c r="P100" s="59" t="s">
        <v>145</v>
      </c>
      <c r="Q100" s="43">
        <f>SUM(G100:P100)</f>
        <v>0</v>
      </c>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468"/>
      <c r="AM100" s="468"/>
      <c r="AN100" s="468"/>
      <c r="AO100" s="468"/>
      <c r="AP100" s="468"/>
      <c r="AQ100" s="468"/>
    </row>
    <row r="101" spans="1:43" s="1" customFormat="1" ht="12" thickBot="1">
      <c r="A101" s="41"/>
      <c r="E101" s="72" t="s">
        <v>159</v>
      </c>
      <c r="F101" s="70"/>
      <c r="G101" s="67">
        <f>SUM(G99:G100)</f>
        <v>0</v>
      </c>
      <c r="H101" s="70"/>
      <c r="I101" s="67">
        <f>SUM(I99:I100)</f>
        <v>0</v>
      </c>
      <c r="J101" s="70"/>
      <c r="K101" s="67">
        <f>SUM(K99:K100)</f>
        <v>0</v>
      </c>
      <c r="L101" s="70"/>
      <c r="M101" s="67">
        <f>SUM(M99:M100)</f>
        <v>0</v>
      </c>
      <c r="N101" s="70"/>
      <c r="O101" s="67">
        <f>SUM(O99:O100)</f>
        <v>0</v>
      </c>
      <c r="P101" s="70"/>
      <c r="Q101" s="67">
        <f>SUM(Q99:Q100)</f>
        <v>0</v>
      </c>
      <c r="R101" s="468"/>
      <c r="S101" s="468"/>
      <c r="T101" s="468"/>
      <c r="U101" s="468"/>
      <c r="V101" s="468"/>
      <c r="W101" s="468"/>
      <c r="X101" s="468"/>
      <c r="Y101" s="468"/>
      <c r="Z101" s="468"/>
      <c r="AA101" s="468"/>
      <c r="AB101" s="468"/>
      <c r="AC101" s="468"/>
      <c r="AD101" s="468"/>
      <c r="AE101" s="468"/>
      <c r="AF101" s="468"/>
      <c r="AG101" s="468"/>
      <c r="AH101" s="468"/>
      <c r="AI101" s="468"/>
      <c r="AJ101" s="468"/>
      <c r="AK101" s="468"/>
      <c r="AL101" s="468"/>
      <c r="AM101" s="468"/>
      <c r="AN101" s="468"/>
      <c r="AO101" s="468"/>
      <c r="AP101" s="468"/>
      <c r="AQ101" s="468"/>
    </row>
    <row r="102" spans="1:43" s="1" customFormat="1" ht="12" thickBot="1">
      <c r="A102" s="62"/>
      <c r="B102" s="63" t="s">
        <v>175</v>
      </c>
      <c r="C102" s="63"/>
      <c r="D102" s="63"/>
      <c r="E102" s="64"/>
      <c r="F102" s="70"/>
      <c r="G102" s="68" t="s">
        <v>156</v>
      </c>
      <c r="H102" s="70"/>
      <c r="I102" s="68" t="s">
        <v>156</v>
      </c>
      <c r="J102" s="70"/>
      <c r="K102" s="68" t="s">
        <v>156</v>
      </c>
      <c r="L102" s="70"/>
      <c r="M102" s="68" t="s">
        <v>156</v>
      </c>
      <c r="N102" s="70"/>
      <c r="O102" s="68" t="s">
        <v>156</v>
      </c>
      <c r="P102" s="70"/>
      <c r="Q102" s="68" t="s">
        <v>156</v>
      </c>
      <c r="R102" s="468"/>
      <c r="S102" s="468"/>
      <c r="T102" s="468"/>
      <c r="U102" s="468"/>
      <c r="V102" s="468"/>
      <c r="W102" s="468"/>
      <c r="X102" s="468"/>
      <c r="Y102" s="468"/>
      <c r="Z102" s="468"/>
      <c r="AA102" s="468"/>
      <c r="AB102" s="468"/>
      <c r="AC102" s="468"/>
      <c r="AD102" s="468"/>
      <c r="AE102" s="468"/>
      <c r="AF102" s="468"/>
      <c r="AG102" s="468"/>
      <c r="AH102" s="468"/>
      <c r="AI102" s="468"/>
      <c r="AJ102" s="468"/>
      <c r="AK102" s="468"/>
      <c r="AL102" s="468"/>
      <c r="AM102" s="468"/>
      <c r="AN102" s="468"/>
      <c r="AO102" s="468"/>
      <c r="AP102" s="468"/>
      <c r="AQ102" s="468"/>
    </row>
    <row r="103" spans="1:43" s="1" customFormat="1" ht="12.75" customHeight="1" thickBot="1">
      <c r="A103" s="52" t="s">
        <v>144</v>
      </c>
      <c r="B103" s="481"/>
      <c r="C103" s="481"/>
      <c r="D103" s="481"/>
      <c r="E103" s="482"/>
      <c r="F103" s="59" t="s">
        <v>144</v>
      </c>
      <c r="G103" s="93"/>
      <c r="H103" s="59" t="s">
        <v>144</v>
      </c>
      <c r="I103" s="93"/>
      <c r="J103" s="59" t="s">
        <v>144</v>
      </c>
      <c r="K103" s="93"/>
      <c r="L103" s="59" t="s">
        <v>144</v>
      </c>
      <c r="M103" s="93"/>
      <c r="N103" s="59" t="s">
        <v>144</v>
      </c>
      <c r="O103" s="93"/>
      <c r="P103" s="59" t="s">
        <v>144</v>
      </c>
      <c r="Q103" s="43">
        <f>SUM(G103:P103)</f>
        <v>0</v>
      </c>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8"/>
      <c r="AQ103" s="468"/>
    </row>
    <row r="104" spans="1:43" s="1" customFormat="1" ht="12" thickBot="1">
      <c r="A104" s="41" t="s">
        <v>145</v>
      </c>
      <c r="B104" s="491"/>
      <c r="C104" s="491"/>
      <c r="D104" s="491"/>
      <c r="E104" s="492"/>
      <c r="F104" s="59" t="s">
        <v>145</v>
      </c>
      <c r="G104" s="93"/>
      <c r="H104" s="59" t="s">
        <v>145</v>
      </c>
      <c r="I104" s="93"/>
      <c r="J104" s="59" t="s">
        <v>145</v>
      </c>
      <c r="K104" s="93"/>
      <c r="L104" s="59" t="s">
        <v>145</v>
      </c>
      <c r="M104" s="93"/>
      <c r="N104" s="59" t="s">
        <v>145</v>
      </c>
      <c r="O104" s="93"/>
      <c r="P104" s="59" t="s">
        <v>145</v>
      </c>
      <c r="Q104" s="43">
        <f>SUM(G104:P104)</f>
        <v>0</v>
      </c>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8"/>
      <c r="AO104" s="468"/>
      <c r="AP104" s="468"/>
      <c r="AQ104" s="468"/>
    </row>
    <row r="105" spans="1:43" s="1" customFormat="1" ht="12" thickBot="1">
      <c r="A105" s="41"/>
      <c r="B105" s="233" t="s">
        <v>150</v>
      </c>
      <c r="E105" s="65" t="s">
        <v>159</v>
      </c>
      <c r="F105" s="70"/>
      <c r="G105" s="67">
        <f>SUM(G103:G104)</f>
        <v>0</v>
      </c>
      <c r="H105" s="70"/>
      <c r="I105" s="67">
        <f>SUM(I103:I104)</f>
        <v>0</v>
      </c>
      <c r="J105" s="70"/>
      <c r="K105" s="67">
        <f>SUM(K103:K104)</f>
        <v>0</v>
      </c>
      <c r="L105" s="70"/>
      <c r="M105" s="67">
        <f>SUM(M103:M104)</f>
        <v>0</v>
      </c>
      <c r="N105" s="70"/>
      <c r="O105" s="67">
        <f>SUM(O103:O104)</f>
        <v>0</v>
      </c>
      <c r="P105" s="70"/>
      <c r="Q105" s="67">
        <f>SUM(Q103:Q104)</f>
        <v>0</v>
      </c>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468"/>
    </row>
    <row r="106" spans="1:43" s="1" customFormat="1" ht="12" thickBot="1">
      <c r="A106" s="62"/>
      <c r="B106" s="63" t="s">
        <v>176</v>
      </c>
      <c r="C106" s="63"/>
      <c r="D106" s="63"/>
      <c r="E106" s="64"/>
      <c r="F106" s="70"/>
      <c r="G106" s="74" t="s">
        <v>156</v>
      </c>
      <c r="H106" s="70"/>
      <c r="I106" s="74" t="s">
        <v>156</v>
      </c>
      <c r="J106" s="70"/>
      <c r="K106" s="74" t="s">
        <v>156</v>
      </c>
      <c r="L106" s="70"/>
      <c r="M106" s="74" t="s">
        <v>156</v>
      </c>
      <c r="N106" s="70"/>
      <c r="O106" s="74" t="s">
        <v>156</v>
      </c>
      <c r="P106" s="70"/>
      <c r="Q106" s="74" t="s">
        <v>156</v>
      </c>
      <c r="R106" s="468"/>
      <c r="S106" s="468"/>
      <c r="T106" s="468"/>
      <c r="U106" s="468"/>
      <c r="V106" s="468"/>
      <c r="W106" s="468"/>
      <c r="X106" s="468"/>
      <c r="Y106" s="468"/>
      <c r="Z106" s="468"/>
      <c r="AA106" s="468"/>
      <c r="AB106" s="468"/>
      <c r="AC106" s="468"/>
      <c r="AD106" s="468"/>
      <c r="AE106" s="468"/>
      <c r="AF106" s="468"/>
      <c r="AG106" s="468"/>
      <c r="AH106" s="468"/>
      <c r="AI106" s="468"/>
      <c r="AJ106" s="468"/>
      <c r="AK106" s="468"/>
      <c r="AL106" s="468"/>
      <c r="AM106" s="468"/>
      <c r="AN106" s="468"/>
      <c r="AO106" s="468"/>
      <c r="AP106" s="468"/>
      <c r="AQ106" s="468"/>
    </row>
    <row r="107" spans="1:43" s="1" customFormat="1" ht="12.75" customHeight="1">
      <c r="A107" s="52" t="s">
        <v>144</v>
      </c>
      <c r="B107" s="479"/>
      <c r="C107" s="479"/>
      <c r="D107" s="479"/>
      <c r="E107" s="480"/>
      <c r="F107" s="59" t="s">
        <v>144</v>
      </c>
      <c r="G107" s="96"/>
      <c r="H107" s="59" t="s">
        <v>144</v>
      </c>
      <c r="I107" s="96"/>
      <c r="J107" s="59" t="s">
        <v>144</v>
      </c>
      <c r="K107" s="96"/>
      <c r="L107" s="59" t="s">
        <v>144</v>
      </c>
      <c r="M107" s="96"/>
      <c r="N107" s="59" t="s">
        <v>144</v>
      </c>
      <c r="O107" s="96"/>
      <c r="P107" s="59" t="s">
        <v>144</v>
      </c>
      <c r="Q107" s="49">
        <f>SUM(G107:P107)</f>
        <v>0</v>
      </c>
      <c r="R107" s="468"/>
      <c r="S107" s="468"/>
      <c r="T107" s="468"/>
      <c r="U107" s="468"/>
      <c r="V107" s="468"/>
      <c r="W107" s="468"/>
      <c r="X107" s="468"/>
      <c r="Y107" s="468"/>
      <c r="Z107" s="468"/>
      <c r="AA107" s="468"/>
      <c r="AB107" s="468"/>
      <c r="AC107" s="468"/>
      <c r="AD107" s="468"/>
      <c r="AE107" s="468"/>
      <c r="AF107" s="468"/>
      <c r="AG107" s="468"/>
      <c r="AH107" s="468"/>
      <c r="AI107" s="468"/>
      <c r="AJ107" s="468"/>
      <c r="AK107" s="468"/>
      <c r="AL107" s="468"/>
      <c r="AM107" s="468"/>
      <c r="AN107" s="468"/>
      <c r="AO107" s="468"/>
      <c r="AP107" s="468"/>
      <c r="AQ107" s="468"/>
    </row>
    <row r="108" spans="1:43" s="1" customFormat="1" ht="13.5" customHeight="1" thickBot="1">
      <c r="A108" s="42" t="s">
        <v>145</v>
      </c>
      <c r="B108" s="481"/>
      <c r="C108" s="481"/>
      <c r="D108" s="481"/>
      <c r="E108" s="482"/>
      <c r="F108" s="59" t="s">
        <v>145</v>
      </c>
      <c r="G108" s="96"/>
      <c r="H108" s="59" t="s">
        <v>145</v>
      </c>
      <c r="I108" s="96"/>
      <c r="J108" s="59" t="s">
        <v>145</v>
      </c>
      <c r="K108" s="96"/>
      <c r="L108" s="59" t="s">
        <v>145</v>
      </c>
      <c r="M108" s="96"/>
      <c r="N108" s="59" t="s">
        <v>145</v>
      </c>
      <c r="O108" s="96">
        <v>0</v>
      </c>
      <c r="P108" s="59" t="s">
        <v>145</v>
      </c>
      <c r="Q108" s="49">
        <f>SUM(G108:P108)</f>
        <v>0</v>
      </c>
      <c r="R108" s="468"/>
      <c r="S108" s="468"/>
      <c r="T108" s="468"/>
      <c r="U108" s="468"/>
      <c r="V108" s="468"/>
      <c r="W108" s="468"/>
      <c r="X108" s="468"/>
      <c r="Y108" s="468"/>
      <c r="Z108" s="468"/>
      <c r="AA108" s="468"/>
      <c r="AB108" s="468"/>
      <c r="AC108" s="468"/>
      <c r="AD108" s="468"/>
      <c r="AE108" s="468"/>
      <c r="AF108" s="468"/>
      <c r="AG108" s="468"/>
      <c r="AH108" s="468"/>
      <c r="AI108" s="468"/>
      <c r="AJ108" s="468"/>
      <c r="AK108" s="468"/>
      <c r="AL108" s="468"/>
      <c r="AM108" s="468"/>
      <c r="AN108" s="468"/>
      <c r="AO108" s="468"/>
      <c r="AP108" s="468"/>
      <c r="AQ108" s="468"/>
    </row>
    <row r="109" spans="1:43" ht="13.5" thickBot="1">
      <c r="E109" s="73" t="s">
        <v>159</v>
      </c>
      <c r="F109" s="71"/>
      <c r="G109" s="75">
        <f>SUM(G107:G108)</f>
        <v>0</v>
      </c>
      <c r="H109" s="71"/>
      <c r="I109" s="75">
        <f>SUM(I107:I108)</f>
        <v>0</v>
      </c>
      <c r="J109" s="71"/>
      <c r="K109" s="75">
        <f>SUM(K107:K108)</f>
        <v>0</v>
      </c>
      <c r="L109" s="71"/>
      <c r="M109" s="75">
        <f>SUM(M107:M108)</f>
        <v>0</v>
      </c>
      <c r="N109" s="71"/>
      <c r="O109" s="75">
        <f>SUM(O107:O108)</f>
        <v>0</v>
      </c>
      <c r="P109" s="71"/>
      <c r="Q109" s="75">
        <f>SUM(Q107:Q108)</f>
        <v>0</v>
      </c>
    </row>
    <row r="110" spans="1:43" ht="13.5" thickBot="1">
      <c r="E110" s="65" t="s">
        <v>83</v>
      </c>
      <c r="G110" s="51">
        <f>SUM(G109+G105+G101+G95+G91+G87+G83+G79+G75+G71)</f>
        <v>0</v>
      </c>
      <c r="I110" s="51">
        <f>SUM(I109+I105+I101+I95+I91+I87+I83+I79+I75+I71)</f>
        <v>0</v>
      </c>
      <c r="K110" s="51">
        <f>SUM(K109+K105+K101+K95+K91+K87+K83+K79+K75+K71)</f>
        <v>0</v>
      </c>
      <c r="M110" s="51">
        <f>SUM(M109+M105+M101+M95+M91+M87+M83+M79+M75+M71)</f>
        <v>0</v>
      </c>
      <c r="O110" s="51">
        <f>SUM(O109+O105+O101+O95+O91+O87+O83+O79+O75+O71)</f>
        <v>0</v>
      </c>
      <c r="Q110" s="51">
        <f>SUM(G110:P110)</f>
        <v>0</v>
      </c>
    </row>
    <row r="112" spans="1:43" s="1" customFormat="1" ht="11.25">
      <c r="A112" s="112"/>
      <c r="B112" s="113"/>
      <c r="C112" s="113"/>
      <c r="D112" s="113"/>
      <c r="E112" s="113"/>
      <c r="F112" s="114"/>
      <c r="G112" s="115">
        <f>SUM(G7+G13+G21+G35+G46+G54+G58+G65+G110)</f>
        <v>0</v>
      </c>
      <c r="H112" s="114"/>
      <c r="I112" s="115">
        <f>SUM(I7+I13+I21+I35+I46+I54+I58+I65+I110)</f>
        <v>0</v>
      </c>
      <c r="J112" s="114"/>
      <c r="K112" s="115">
        <f>SUM(K7+K13+K21+K35+K46+K54+K58+K65+K110)</f>
        <v>0</v>
      </c>
      <c r="L112" s="114"/>
      <c r="M112" s="115">
        <f>SUM(M7+M13+M21+M35+M46+M54+M58+M65+M110)</f>
        <v>0</v>
      </c>
      <c r="N112" s="114"/>
      <c r="O112" s="115">
        <f>SUM(O7+O13+O21+O35+O46+O54+O58+O65+O110)</f>
        <v>0</v>
      </c>
      <c r="P112" s="114"/>
      <c r="Q112" s="116">
        <f>SUM(Q7+Q13+Q21+Q35+Q46+Q54+Q58+Q65+Q110)</f>
        <v>0</v>
      </c>
      <c r="R112" s="468"/>
      <c r="S112" s="468"/>
      <c r="T112" s="468"/>
      <c r="U112" s="468"/>
      <c r="V112" s="468"/>
      <c r="W112" s="468"/>
      <c r="X112" s="468"/>
      <c r="Y112" s="468"/>
      <c r="Z112" s="468"/>
      <c r="AA112" s="468"/>
      <c r="AB112" s="468"/>
      <c r="AC112" s="468"/>
      <c r="AD112" s="468"/>
      <c r="AE112" s="468"/>
      <c r="AF112" s="468"/>
      <c r="AG112" s="468"/>
      <c r="AH112" s="468"/>
      <c r="AI112" s="468"/>
      <c r="AJ112" s="468"/>
      <c r="AK112" s="468"/>
      <c r="AL112" s="468"/>
      <c r="AM112" s="468"/>
      <c r="AN112" s="468"/>
      <c r="AO112" s="468"/>
      <c r="AP112" s="468"/>
      <c r="AQ112" s="468"/>
    </row>
    <row r="113" spans="1:43" s="1" customFormat="1" ht="11.25">
      <c r="A113" s="117"/>
      <c r="B113" s="107"/>
      <c r="C113" s="107"/>
      <c r="D113" s="107"/>
      <c r="E113" s="107"/>
      <c r="F113" s="118"/>
      <c r="G113" s="119"/>
      <c r="H113" s="118"/>
      <c r="I113" s="119"/>
      <c r="J113" s="118"/>
      <c r="K113" s="119"/>
      <c r="L113" s="118"/>
      <c r="M113" s="119"/>
      <c r="N113" s="118"/>
      <c r="O113" s="119"/>
      <c r="P113" s="118"/>
      <c r="Q113" s="124"/>
      <c r="R113" s="468"/>
      <c r="S113" s="468"/>
      <c r="T113" s="468"/>
      <c r="U113" s="468"/>
      <c r="V113" s="468"/>
      <c r="W113" s="468"/>
      <c r="X113" s="468"/>
      <c r="Y113" s="468"/>
      <c r="Z113" s="468"/>
      <c r="AA113" s="468"/>
      <c r="AB113" s="468"/>
      <c r="AC113" s="468"/>
      <c r="AD113" s="468"/>
      <c r="AE113" s="468"/>
      <c r="AF113" s="468"/>
      <c r="AG113" s="468"/>
      <c r="AH113" s="468"/>
      <c r="AI113" s="468"/>
      <c r="AJ113" s="468"/>
      <c r="AK113" s="468"/>
      <c r="AL113" s="468"/>
      <c r="AM113" s="468"/>
      <c r="AN113" s="468"/>
      <c r="AO113" s="468"/>
      <c r="AP113" s="468"/>
      <c r="AQ113" s="468"/>
    </row>
    <row r="114" spans="1:43" ht="13.5" thickBot="1">
      <c r="A114" s="117"/>
      <c r="B114" s="107"/>
      <c r="C114" s="107"/>
      <c r="D114" s="107"/>
      <c r="E114" s="107"/>
      <c r="F114" s="118"/>
      <c r="G114" s="119"/>
      <c r="H114" s="118"/>
      <c r="I114" s="107"/>
      <c r="J114" s="118"/>
      <c r="K114" s="107"/>
      <c r="L114" s="118"/>
      <c r="M114" s="107"/>
      <c r="N114" s="118"/>
      <c r="O114" s="107"/>
      <c r="P114" s="118"/>
      <c r="Q114" s="120"/>
    </row>
    <row r="115" spans="1:43" ht="13.5" thickBot="1">
      <c r="A115" s="121" t="s">
        <v>177</v>
      </c>
      <c r="B115" s="97"/>
      <c r="C115" s="97"/>
      <c r="D115" s="98"/>
      <c r="E115" s="107"/>
      <c r="F115" s="118"/>
      <c r="G115" s="99">
        <f>SUM(G7+G13+G21+G35+G46+G54+G58+G65+G110)</f>
        <v>0</v>
      </c>
      <c r="H115" s="118"/>
      <c r="I115" s="99">
        <f>SUM(I7+I13+I21+I35+I46+I54+I58+I65+I110)</f>
        <v>0</v>
      </c>
      <c r="J115" s="118"/>
      <c r="K115" s="99">
        <f>SUM(K7+K13+K21+K35+K46+K54+K58+K65+K110)</f>
        <v>0</v>
      </c>
      <c r="L115" s="118"/>
      <c r="M115" s="99">
        <f>SUM(M7+M13+M21+M35+M46+M54+M58+M65+M110)</f>
        <v>0</v>
      </c>
      <c r="N115" s="118"/>
      <c r="O115" s="99">
        <f>SUM(O7+O13+O21+O35+O46+O54+O58+O65+O110)</f>
        <v>0</v>
      </c>
      <c r="P115" s="118"/>
      <c r="Q115" s="122">
        <f>SUM(G115:O115)</f>
        <v>0</v>
      </c>
    </row>
    <row r="116" spans="1:43" ht="13.5" thickBot="1">
      <c r="A116" s="123"/>
      <c r="B116" s="100"/>
      <c r="C116" s="100"/>
      <c r="D116" s="107"/>
      <c r="E116" s="107"/>
      <c r="F116" s="107"/>
      <c r="G116" s="119"/>
      <c r="H116" s="119"/>
      <c r="I116" s="119"/>
      <c r="J116" s="119"/>
      <c r="K116" s="119"/>
      <c r="L116" s="119"/>
      <c r="M116" s="119"/>
      <c r="N116" s="119"/>
      <c r="O116" s="119"/>
      <c r="P116" s="119"/>
      <c r="Q116" s="124"/>
    </row>
    <row r="117" spans="1:43" ht="13.5" thickBot="1">
      <c r="A117" s="125" t="s">
        <v>178</v>
      </c>
      <c r="B117" s="97"/>
      <c r="C117" s="97"/>
      <c r="D117" s="98"/>
      <c r="E117" s="107"/>
      <c r="F117" s="107"/>
      <c r="G117" s="119"/>
      <c r="H117" s="119"/>
      <c r="I117" s="119"/>
      <c r="J117" s="126"/>
      <c r="K117" s="119"/>
      <c r="L117" s="126"/>
      <c r="M117" s="119"/>
      <c r="N117" s="126"/>
      <c r="O117" s="119"/>
      <c r="P117" s="126"/>
      <c r="Q117" s="124"/>
    </row>
    <row r="118" spans="1:43" ht="13.5" thickBot="1">
      <c r="A118" s="117"/>
      <c r="B118" s="101" t="s">
        <v>179</v>
      </c>
      <c r="C118" s="102"/>
      <c r="D118" s="102"/>
      <c r="E118" s="98"/>
      <c r="F118" s="118"/>
      <c r="G118" s="99">
        <f>G177</f>
        <v>0</v>
      </c>
      <c r="H118" s="126"/>
      <c r="I118" s="99">
        <f>I177</f>
        <v>0</v>
      </c>
      <c r="J118" s="126"/>
      <c r="K118" s="99">
        <f>K177</f>
        <v>0</v>
      </c>
      <c r="L118" s="126"/>
      <c r="M118" s="99">
        <f>M177</f>
        <v>0</v>
      </c>
      <c r="N118" s="126"/>
      <c r="O118" s="99">
        <f>O177</f>
        <v>0</v>
      </c>
      <c r="P118" s="126"/>
      <c r="Q118" s="122">
        <f>SUM(G118:P118)</f>
        <v>0</v>
      </c>
    </row>
    <row r="119" spans="1:43" ht="13.5" thickBot="1">
      <c r="A119" s="117"/>
      <c r="B119" s="104" t="s">
        <v>180</v>
      </c>
      <c r="C119" s="105"/>
      <c r="D119" s="105"/>
      <c r="E119" s="98"/>
      <c r="F119" s="107"/>
      <c r="G119" s="99">
        <f>G178</f>
        <v>0</v>
      </c>
      <c r="H119" s="119"/>
      <c r="I119" s="99">
        <f>I178</f>
        <v>0</v>
      </c>
      <c r="J119" s="126"/>
      <c r="K119" s="99">
        <f>K178</f>
        <v>0</v>
      </c>
      <c r="L119" s="126"/>
      <c r="M119" s="99">
        <f>M178</f>
        <v>0</v>
      </c>
      <c r="N119" s="126"/>
      <c r="O119" s="99">
        <f>O178</f>
        <v>0</v>
      </c>
      <c r="P119" s="126"/>
      <c r="Q119" s="122">
        <f>SUM(G119:P119)</f>
        <v>0</v>
      </c>
    </row>
    <row r="120" spans="1:43" ht="13.5" thickBot="1">
      <c r="A120" s="117"/>
      <c r="B120" s="107"/>
      <c r="C120" s="107"/>
      <c r="D120" s="140"/>
      <c r="E120" s="107"/>
      <c r="F120" s="118"/>
      <c r="G120" s="119"/>
      <c r="H120" s="126"/>
      <c r="I120" s="119"/>
      <c r="J120" s="126"/>
      <c r="K120" s="119"/>
      <c r="L120" s="126"/>
      <c r="M120" s="119"/>
      <c r="N120" s="126"/>
      <c r="O120" s="119"/>
      <c r="P120" s="126"/>
      <c r="Q120" s="124"/>
    </row>
    <row r="121" spans="1:43" ht="21.75" customHeight="1" thickBot="1">
      <c r="A121" s="514" t="s">
        <v>181</v>
      </c>
      <c r="B121" s="515"/>
      <c r="C121" s="515"/>
      <c r="D121" s="515"/>
      <c r="E121" s="516"/>
      <c r="F121" s="118"/>
      <c r="G121" s="99">
        <f>SUM(G115,G118)</f>
        <v>0</v>
      </c>
      <c r="H121" s="126"/>
      <c r="I121" s="99">
        <f>SUM(I115,I118)</f>
        <v>0</v>
      </c>
      <c r="J121" s="126"/>
      <c r="K121" s="99">
        <f>SUM(K115,K118)</f>
        <v>0</v>
      </c>
      <c r="L121" s="126"/>
      <c r="M121" s="99">
        <f>SUM(M115,M118)</f>
        <v>0</v>
      </c>
      <c r="N121" s="126"/>
      <c r="O121" s="99">
        <f>SUM(O115,O118)</f>
        <v>0</v>
      </c>
      <c r="P121" s="126"/>
      <c r="Q121" s="122">
        <f>SUM(G121:P121)</f>
        <v>0</v>
      </c>
    </row>
    <row r="122" spans="1:43" ht="13.5" thickBot="1">
      <c r="A122" s="184" t="s">
        <v>182</v>
      </c>
      <c r="B122" s="102"/>
      <c r="C122" s="102"/>
      <c r="D122" s="110"/>
      <c r="E122" s="107"/>
      <c r="F122" s="118"/>
      <c r="G122" s="154">
        <f>SUM(G121,G119)</f>
        <v>0</v>
      </c>
      <c r="H122" s="126"/>
      <c r="I122" s="154">
        <f>SUM(I121,I119)</f>
        <v>0</v>
      </c>
      <c r="J122" s="126"/>
      <c r="K122" s="154">
        <f>SUM(K121,K119)</f>
        <v>0</v>
      </c>
      <c r="L122" s="126"/>
      <c r="M122" s="154">
        <f>SUM(M121,M119)</f>
        <v>0</v>
      </c>
      <c r="N122" s="126"/>
      <c r="O122" s="154">
        <f>SUM(O121,O119)</f>
        <v>0</v>
      </c>
      <c r="P122" s="126"/>
      <c r="Q122" s="155">
        <f>SUM(G122:P122)</f>
        <v>0</v>
      </c>
    </row>
    <row r="123" spans="1:43" ht="13.5" thickBot="1">
      <c r="A123" s="127"/>
      <c r="B123" s="107"/>
      <c r="C123" s="107"/>
      <c r="D123" s="107"/>
      <c r="E123" s="107"/>
      <c r="F123" s="118"/>
      <c r="G123" s="107"/>
      <c r="H123" s="107"/>
      <c r="I123" s="107"/>
      <c r="J123" s="107"/>
      <c r="K123" s="107"/>
      <c r="L123" s="107"/>
      <c r="M123" s="401"/>
      <c r="N123" s="107"/>
      <c r="O123" s="107"/>
      <c r="P123" s="107"/>
      <c r="Q123" s="124"/>
    </row>
    <row r="124" spans="1:43" ht="13.5" thickBot="1">
      <c r="A124" s="125" t="s">
        <v>183</v>
      </c>
      <c r="B124" s="97"/>
      <c r="C124" s="97"/>
      <c r="D124" s="97"/>
      <c r="E124" s="98"/>
      <c r="F124" s="118"/>
      <c r="G124" s="154">
        <f>G195+G115-G21-G65-G75-G105-G59</f>
        <v>0</v>
      </c>
      <c r="H124" s="107"/>
      <c r="I124" s="154">
        <f>I195+I115-I21-I65-I75-I105-I59</f>
        <v>0</v>
      </c>
      <c r="J124" s="107"/>
      <c r="K124" s="154">
        <f>K195+K115-K21-K65-K75-K105-K59</f>
        <v>0</v>
      </c>
      <c r="L124" s="107"/>
      <c r="M124" s="154">
        <f>M195+M115-M21-M65-M75-M105-M59</f>
        <v>0</v>
      </c>
      <c r="N124" s="107"/>
      <c r="O124" s="154">
        <f>O195+O115-O21-O65-O75-O105-O59</f>
        <v>0</v>
      </c>
      <c r="P124" s="107"/>
      <c r="Q124" s="155">
        <f>IF((Q118+M118+K118+I118+G118)&lt;=50000,Q118+Q115-Q21-Q65-Q75-Q79-Q105-Q59,50000+Q115-Q21-Q65-Q75-Q79-Q105-Q59)</f>
        <v>0</v>
      </c>
    </row>
    <row r="125" spans="1:43" ht="23.25" customHeight="1" thickBot="1">
      <c r="A125" s="517" t="s">
        <v>184</v>
      </c>
      <c r="B125" s="515"/>
      <c r="C125" s="515"/>
      <c r="D125" s="515"/>
      <c r="E125" s="516"/>
      <c r="F125" s="118"/>
      <c r="G125" s="154">
        <f>G131+G132</f>
        <v>0</v>
      </c>
      <c r="H125" s="119"/>
      <c r="I125" s="154">
        <f>I131+I132</f>
        <v>0</v>
      </c>
      <c r="J125" s="119"/>
      <c r="K125" s="154">
        <f>K131+K132</f>
        <v>0</v>
      </c>
      <c r="L125" s="119"/>
      <c r="M125" s="154">
        <f>M131+M132</f>
        <v>0</v>
      </c>
      <c r="N125" s="119"/>
      <c r="O125" s="154">
        <f>O131+O132</f>
        <v>0</v>
      </c>
      <c r="P125" s="107"/>
      <c r="Q125" s="156">
        <f>SUM(G125:O125)</f>
        <v>0</v>
      </c>
    </row>
    <row r="126" spans="1:43" ht="13.5" thickBot="1">
      <c r="A126" s="117"/>
      <c r="B126" s="107"/>
      <c r="C126" s="107"/>
      <c r="D126" s="107"/>
      <c r="E126" s="107"/>
      <c r="F126" s="118"/>
      <c r="G126" s="107"/>
      <c r="H126" s="107"/>
      <c r="I126" s="107"/>
      <c r="J126" s="107"/>
      <c r="K126" s="107"/>
      <c r="L126" s="107"/>
      <c r="M126" s="107"/>
      <c r="N126" s="107"/>
      <c r="O126" s="107"/>
      <c r="P126" s="107"/>
      <c r="Q126" s="107"/>
    </row>
    <row r="127" spans="1:43" ht="13.5" thickBot="1">
      <c r="A127" s="125" t="s">
        <v>180</v>
      </c>
      <c r="B127" s="97"/>
      <c r="C127" s="97"/>
      <c r="D127" s="97"/>
      <c r="E127" s="98"/>
      <c r="F127" s="118"/>
      <c r="G127" s="154">
        <f>G124*C128</f>
        <v>0</v>
      </c>
      <c r="H127" s="118"/>
      <c r="I127" s="154">
        <f>I124*C128</f>
        <v>0</v>
      </c>
      <c r="J127" s="118"/>
      <c r="K127" s="154">
        <f>K124*C128</f>
        <v>0</v>
      </c>
      <c r="L127" s="118"/>
      <c r="M127" s="154">
        <f>M124*C128</f>
        <v>0</v>
      </c>
      <c r="N127" s="118"/>
      <c r="O127" s="154">
        <f>O124*C128</f>
        <v>0</v>
      </c>
      <c r="P127" s="118"/>
      <c r="Q127" s="155">
        <f>SUM(G127:P127)</f>
        <v>0</v>
      </c>
    </row>
    <row r="128" spans="1:43">
      <c r="A128" s="127" t="s">
        <v>185</v>
      </c>
      <c r="B128" s="107"/>
      <c r="C128" s="397">
        <v>0.49</v>
      </c>
      <c r="D128" s="396" t="str">
        <f>IF(C128=S130,T130,IF(C128=S131,T131,IF(C128=S132,T132,IF(C128=S133,T133,IF(C128=S134,T134,IF(C128=S135,T135,"Please Contact Pre-Award Office"))))))</f>
        <v>Research Rate</v>
      </c>
      <c r="E128" s="107"/>
      <c r="F128" s="118"/>
      <c r="G128" s="119"/>
      <c r="H128" s="118"/>
      <c r="I128" s="106"/>
      <c r="J128" s="118"/>
      <c r="K128" s="107"/>
      <c r="L128" s="118"/>
      <c r="M128" s="107"/>
      <c r="N128" s="118"/>
      <c r="O128" s="107"/>
      <c r="P128" s="107"/>
      <c r="Q128" s="120"/>
    </row>
    <row r="129" spans="1:20" hidden="1">
      <c r="A129" s="123"/>
      <c r="B129" s="100"/>
      <c r="C129" s="100"/>
      <c r="D129" s="100"/>
      <c r="E129" s="108"/>
      <c r="F129" s="118"/>
      <c r="G129" s="134"/>
      <c r="H129" s="118"/>
      <c r="I129" s="134"/>
      <c r="J129" s="135"/>
      <c r="K129" s="134"/>
      <c r="L129" s="135"/>
      <c r="M129" s="134"/>
      <c r="N129" s="135"/>
      <c r="O129" s="134"/>
      <c r="P129" s="118"/>
      <c r="Q129" s="124"/>
    </row>
    <row r="130" spans="1:20" ht="13.5" hidden="1" thickBot="1">
      <c r="A130" s="128" t="s">
        <v>186</v>
      </c>
      <c r="B130" s="102"/>
      <c r="C130" s="102"/>
      <c r="D130" s="102"/>
      <c r="E130" s="110"/>
      <c r="F130" s="118"/>
      <c r="G130" s="119">
        <f>G115+G118</f>
        <v>0</v>
      </c>
      <c r="H130" s="118"/>
      <c r="I130" s="119">
        <f>I115+I118</f>
        <v>0</v>
      </c>
      <c r="J130" s="118"/>
      <c r="K130" s="119">
        <f>K115+K118</f>
        <v>0</v>
      </c>
      <c r="L130" s="118"/>
      <c r="M130" s="119">
        <f>M115+M118</f>
        <v>0</v>
      </c>
      <c r="N130" s="118"/>
      <c r="O130" s="119">
        <f>O115+O118</f>
        <v>0</v>
      </c>
      <c r="P130" s="118"/>
      <c r="Q130" s="120"/>
      <c r="S130" s="399">
        <v>0.08</v>
      </c>
      <c r="T130" s="398" t="s">
        <v>187</v>
      </c>
    </row>
    <row r="131" spans="1:20" hidden="1">
      <c r="A131" s="123" t="s">
        <v>188</v>
      </c>
      <c r="B131" s="100"/>
      <c r="C131" s="100"/>
      <c r="D131" s="100"/>
      <c r="E131" s="108"/>
      <c r="F131" s="118"/>
      <c r="G131" s="109">
        <f>IF(AND(1&lt;G130,G130&lt;=25000),25000,IF(AND(25001&lt;G130,G130&lt;=50000),50000,IF(AND(50001&lt;G130,G130&lt;=75000),75000,IF(AND(75001&lt;G130,G130&lt;=100000),100000,IF(AND(100001&lt;G130,G130&lt;=125000),125000,IF(AND(125001&lt;G130,G130&lt;=150000),150000,IF(AND(150001&lt;G130,G130&lt;=175000),175000,0)))))))</f>
        <v>0</v>
      </c>
      <c r="H131" s="126"/>
      <c r="I131" s="109">
        <f>IF(AND(1&lt;I130,I130&lt;=25000),25000,IF(AND(25001&lt;I130,I130&lt;=50000),50000,IF(AND(50001&lt;I130,I130&lt;=75000),75000,IF(AND(75001&lt;I130,I130&lt;=100000),100000,IF(AND(100001&lt;I130,I130&lt;=125000),125000,IF(AND(125001&lt;I130,I130&lt;=150000),150000,IF(AND(150001&lt;I130,I130&lt;=175000),175000,0)))))))</f>
        <v>0</v>
      </c>
      <c r="J131" s="126"/>
      <c r="K131" s="109">
        <f>IF(AND(1&lt;K130,K130&lt;=25000),25000,IF(AND(25001&lt;K130,K130&lt;=50000),50000,IF(AND(50001&lt;K130,K130&lt;=75000),75000,IF(AND(75001&lt;K130,K130&lt;=100000),100000,IF(AND(100001&lt;K130,K130&lt;=125000),125000,IF(AND(125001&lt;K130,K130&lt;=150000),150000,IF(AND(150001&lt;K130,K130&lt;=175000),175000,0)))))))</f>
        <v>0</v>
      </c>
      <c r="L131" s="126"/>
      <c r="M131" s="109">
        <f>IF(AND(1&lt;M130,M130&lt;=25000),25000,IF(AND(25001&lt;M130,M130&lt;=50000),50000,IF(AND(50001&lt;M130,M130&lt;=75000),75000,IF(AND(75001&lt;M130,M130&lt;=100000),100000,IF(AND(100001&lt;M130,M130&lt;=125000),125000,IF(AND(125001&lt;M130,M130&lt;=150000),150000,IF(AND(150001&lt;M130,M130&lt;=175000),175000,0)))))))</f>
        <v>0</v>
      </c>
      <c r="N131" s="126"/>
      <c r="O131" s="109">
        <f>IF(AND(1&lt;O130,O130&lt;=25000),25000,IF(AND(25001&lt;O130,O130&lt;=50000),50000,IF(AND(50001&lt;O130,O130&lt;=75000),75000,IF(AND(75001&lt;O130,O130&lt;=100000),100000,IF(AND(100001&lt;O130,O130&lt;=125000),125000,IF(AND(125001&lt;O130,O130&lt;=150000),150000,IF(AND(150001&lt;O130,O130&lt;=175000),175000,0)))))))</f>
        <v>0</v>
      </c>
      <c r="P131" s="118"/>
      <c r="Q131" s="120"/>
      <c r="S131" s="399">
        <v>0.49</v>
      </c>
      <c r="T131" s="398" t="s">
        <v>189</v>
      </c>
    </row>
    <row r="132" spans="1:20" ht="13.5" hidden="1" thickBot="1">
      <c r="A132" s="128"/>
      <c r="B132" s="102"/>
      <c r="C132" s="102"/>
      <c r="D132" s="102"/>
      <c r="E132" s="110"/>
      <c r="F132" s="118"/>
      <c r="G132" s="111">
        <f>IF(AND(175001&lt;G130,G130&lt;=200000),200000,IF(AND(200001&lt;G130,G130&lt;=225000),225000,IF(AND(225001&lt;G130,G130&lt;=250000),250000,0)))</f>
        <v>0</v>
      </c>
      <c r="H132" s="126"/>
      <c r="I132" s="111">
        <f>IF(AND(175001&lt;I130,I130&lt;=200000),200000,IF(AND(200001&lt;I130,I130&lt;=225000),225000,IF(AND(225001&lt;I130,I130&lt;=250000),250000,0)))</f>
        <v>0</v>
      </c>
      <c r="J132" s="126"/>
      <c r="K132" s="111">
        <f>IF(AND(175001&lt;K130,K130&lt;=200000),200000,IF(AND(200001&lt;K130,K130&lt;=225000),225000,IF(AND(225001&lt;K130,K130&lt;=250000),250000,0)))</f>
        <v>0</v>
      </c>
      <c r="L132" s="126"/>
      <c r="M132" s="111">
        <f>IF(AND(175001&lt;M130,M130&lt;=200000),200000,IF(AND(200001&lt;M130,M130&lt;=225000),225000,IF(AND(225001&lt;M130,M130&lt;=250000),250000,0)))</f>
        <v>0</v>
      </c>
      <c r="N132" s="126"/>
      <c r="O132" s="111">
        <f>IF(AND(175001&lt;O130,O130&lt;=200000),200000,IF(AND(200001&lt;O130,O130&lt;=225000),225000,IF(AND(225001&lt;O130,O130&lt;=250000),250000,0)))</f>
        <v>0</v>
      </c>
      <c r="P132" s="118"/>
      <c r="Q132" s="120"/>
      <c r="S132" s="399">
        <v>0.35</v>
      </c>
      <c r="T132" s="398" t="s">
        <v>190</v>
      </c>
    </row>
    <row r="133" spans="1:20" hidden="1">
      <c r="A133" s="129"/>
      <c r="B133" s="130"/>
      <c r="C133" s="130"/>
      <c r="D133" s="130"/>
      <c r="E133" s="130"/>
      <c r="F133" s="131"/>
      <c r="G133" s="132"/>
      <c r="H133" s="132"/>
      <c r="I133" s="132"/>
      <c r="J133" s="132"/>
      <c r="K133" s="132"/>
      <c r="L133" s="132"/>
      <c r="M133" s="132"/>
      <c r="N133" s="132"/>
      <c r="O133" s="132"/>
      <c r="P133" s="131"/>
      <c r="Q133" s="133"/>
      <c r="S133" s="399">
        <v>0.26</v>
      </c>
      <c r="T133" s="398" t="s">
        <v>191</v>
      </c>
    </row>
    <row r="134" spans="1:20" ht="13.5" thickBot="1">
      <c r="A134" s="127" t="s">
        <v>192</v>
      </c>
      <c r="B134" s="107"/>
      <c r="C134" s="107"/>
      <c r="D134" s="107"/>
      <c r="E134" s="107"/>
      <c r="F134" s="107"/>
      <c r="G134" s="107"/>
      <c r="H134" s="107"/>
      <c r="I134" s="107"/>
      <c r="J134" s="107"/>
      <c r="K134" s="107"/>
      <c r="L134" s="107"/>
      <c r="M134" s="107"/>
      <c r="N134" s="107"/>
      <c r="O134" s="107"/>
      <c r="P134" s="107"/>
      <c r="Q134" s="120"/>
      <c r="S134" s="400">
        <v>0</v>
      </c>
      <c r="T134" s="398" t="s">
        <v>193</v>
      </c>
    </row>
    <row r="135" spans="1:20" ht="12.75" customHeight="1" thickBot="1">
      <c r="A135" s="117"/>
      <c r="B135" s="334" t="s">
        <v>194</v>
      </c>
      <c r="C135" s="334"/>
      <c r="D135" s="335"/>
      <c r="E135" s="335"/>
      <c r="F135" s="335"/>
      <c r="G135" s="336">
        <f>G127+G122</f>
        <v>0</v>
      </c>
      <c r="H135" s="106"/>
      <c r="I135" s="336">
        <f>I127+I122</f>
        <v>0</v>
      </c>
      <c r="J135" s="106"/>
      <c r="K135" s="336">
        <f>K127+K122</f>
        <v>0</v>
      </c>
      <c r="L135" s="106"/>
      <c r="M135" s="336">
        <f>M127+M122</f>
        <v>0</v>
      </c>
      <c r="N135" s="106"/>
      <c r="O135" s="336">
        <f>O127+O122</f>
        <v>0</v>
      </c>
      <c r="P135" s="106"/>
      <c r="Q135" s="336">
        <f>SUM(G135:O135)</f>
        <v>0</v>
      </c>
      <c r="S135" s="400">
        <v>0.15</v>
      </c>
      <c r="T135" s="398" t="s">
        <v>362</v>
      </c>
    </row>
    <row r="136" spans="1:20" ht="13.5" thickBot="1">
      <c r="A136" s="117" t="s">
        <v>195</v>
      </c>
      <c r="B136" s="107"/>
      <c r="C136" s="464" t="s">
        <v>363</v>
      </c>
      <c r="D136" s="107"/>
      <c r="E136" s="107"/>
      <c r="F136" s="107"/>
      <c r="G136" s="107" t="s">
        <v>197</v>
      </c>
      <c r="H136" s="107"/>
      <c r="I136" s="107" t="s">
        <v>198</v>
      </c>
      <c r="J136" s="107"/>
      <c r="K136" s="107" t="s">
        <v>199</v>
      </c>
      <c r="L136" s="107"/>
      <c r="M136" s="107" t="s">
        <v>200</v>
      </c>
      <c r="N136" s="107"/>
      <c r="O136" s="107" t="s">
        <v>201</v>
      </c>
      <c r="P136" s="107"/>
      <c r="Q136" s="120" t="s">
        <v>83</v>
      </c>
    </row>
    <row r="137" spans="1:20" ht="13.5" thickBot="1">
      <c r="A137" s="117"/>
      <c r="B137" s="107" t="s">
        <v>202</v>
      </c>
      <c r="C137" s="107"/>
      <c r="D137" s="107"/>
      <c r="E137" s="107"/>
      <c r="F137" s="107"/>
      <c r="G137" s="298"/>
      <c r="H137" s="107"/>
      <c r="I137" s="298"/>
      <c r="J137" s="107"/>
      <c r="K137" s="298"/>
      <c r="L137" s="107"/>
      <c r="M137" s="298"/>
      <c r="N137" s="107"/>
      <c r="O137" s="298"/>
      <c r="P137" s="107"/>
      <c r="Q137" s="99">
        <f>SUM(G137:O137)</f>
        <v>0</v>
      </c>
    </row>
    <row r="138" spans="1:20" ht="13.5" thickBot="1">
      <c r="A138" s="117"/>
      <c r="B138" s="107" t="s">
        <v>203</v>
      </c>
      <c r="C138" s="107"/>
      <c r="D138" s="107"/>
      <c r="E138" s="107"/>
      <c r="F138" s="107"/>
      <c r="G138" s="298"/>
      <c r="H138" s="107"/>
      <c r="I138" s="298"/>
      <c r="J138" s="107"/>
      <c r="K138" s="298"/>
      <c r="L138" s="107"/>
      <c r="M138" s="298"/>
      <c r="N138" s="107"/>
      <c r="O138" s="298"/>
      <c r="P138" s="107"/>
      <c r="Q138" s="99">
        <f>SUM(G138:O138)</f>
        <v>0</v>
      </c>
    </row>
    <row r="139" spans="1:20" ht="13.5" thickBot="1">
      <c r="A139" s="117"/>
      <c r="B139" s="107" t="s">
        <v>83</v>
      </c>
      <c r="C139" s="107"/>
      <c r="D139" s="107"/>
      <c r="E139" s="107"/>
      <c r="F139" s="107"/>
      <c r="G139" s="99">
        <f>SUM(G137:G138)</f>
        <v>0</v>
      </c>
      <c r="H139" s="107"/>
      <c r="I139" s="99">
        <f>SUM(I137:I138)</f>
        <v>0</v>
      </c>
      <c r="J139" s="107"/>
      <c r="K139" s="99">
        <f>SUM(K137:K138)</f>
        <v>0</v>
      </c>
      <c r="L139" s="107"/>
      <c r="M139" s="99">
        <f>SUM(M137:M138)</f>
        <v>0</v>
      </c>
      <c r="N139" s="107"/>
      <c r="O139" s="99">
        <f>SUM(O137:O138)</f>
        <v>0</v>
      </c>
      <c r="P139" s="107"/>
      <c r="Q139" s="99">
        <f>SUM(G139:O139)</f>
        <v>0</v>
      </c>
    </row>
    <row r="140" spans="1:20">
      <c r="A140" s="117"/>
      <c r="B140" s="107"/>
      <c r="C140" s="107"/>
      <c r="D140" s="107"/>
      <c r="E140" s="107"/>
      <c r="F140" s="107"/>
      <c r="G140" s="107"/>
      <c r="H140" s="107"/>
      <c r="I140" s="107"/>
      <c r="J140" s="107"/>
      <c r="K140" s="107"/>
      <c r="L140" s="107"/>
      <c r="M140" s="107"/>
      <c r="N140" s="107"/>
      <c r="O140" s="107"/>
      <c r="P140" s="107"/>
      <c r="Q140" s="120"/>
    </row>
    <row r="141" spans="1:20" ht="13.5" thickBot="1">
      <c r="A141" s="117" t="s">
        <v>204</v>
      </c>
      <c r="B141" s="107"/>
      <c r="C141" s="464" t="s">
        <v>196</v>
      </c>
      <c r="D141" s="107"/>
      <c r="E141" s="107"/>
      <c r="F141" s="107"/>
      <c r="G141" s="107" t="s">
        <v>197</v>
      </c>
      <c r="H141" s="107"/>
      <c r="I141" s="107" t="s">
        <v>198</v>
      </c>
      <c r="J141" s="107"/>
      <c r="K141" s="107" t="s">
        <v>199</v>
      </c>
      <c r="L141" s="107"/>
      <c r="M141" s="107" t="s">
        <v>200</v>
      </c>
      <c r="N141" s="107"/>
      <c r="O141" s="107" t="s">
        <v>201</v>
      </c>
      <c r="P141" s="107"/>
      <c r="Q141" s="120" t="s">
        <v>83</v>
      </c>
    </row>
    <row r="142" spans="1:20" ht="13.5" thickBot="1">
      <c r="A142" s="117"/>
      <c r="B142" s="107" t="s">
        <v>202</v>
      </c>
      <c r="C142" s="107"/>
      <c r="D142" s="107"/>
      <c r="E142" s="107"/>
      <c r="F142" s="107"/>
      <c r="G142" s="298"/>
      <c r="H142" s="107"/>
      <c r="I142" s="298"/>
      <c r="J142" s="107"/>
      <c r="K142" s="298"/>
      <c r="L142" s="107"/>
      <c r="M142" s="298"/>
      <c r="N142" s="107"/>
      <c r="O142" s="298"/>
      <c r="P142" s="107"/>
      <c r="Q142" s="99">
        <f>SUM(G142:O142)</f>
        <v>0</v>
      </c>
    </row>
    <row r="143" spans="1:20" ht="13.5" thickBot="1">
      <c r="A143" s="117"/>
      <c r="B143" s="107" t="s">
        <v>203</v>
      </c>
      <c r="C143" s="107"/>
      <c r="D143" s="107"/>
      <c r="E143" s="107"/>
      <c r="F143" s="107"/>
      <c r="G143" s="298"/>
      <c r="H143" s="107"/>
      <c r="I143" s="298"/>
      <c r="J143" s="107"/>
      <c r="K143" s="298"/>
      <c r="L143" s="107"/>
      <c r="M143" s="298"/>
      <c r="N143" s="107"/>
      <c r="O143" s="298"/>
      <c r="P143" s="107"/>
      <c r="Q143" s="99">
        <f>SUM(G143:O143)</f>
        <v>0</v>
      </c>
    </row>
    <row r="144" spans="1:20" ht="13.5" thickBot="1">
      <c r="A144" s="117"/>
      <c r="B144" s="107" t="s">
        <v>83</v>
      </c>
      <c r="C144" s="107"/>
      <c r="D144" s="107"/>
      <c r="E144" s="107"/>
      <c r="F144" s="107"/>
      <c r="G144" s="99">
        <f>SUM(G142:G143)</f>
        <v>0</v>
      </c>
      <c r="H144" s="107"/>
      <c r="I144" s="99">
        <f>SUM(I142:I143)</f>
        <v>0</v>
      </c>
      <c r="J144" s="107"/>
      <c r="K144" s="99">
        <f>SUM(K142:K143)</f>
        <v>0</v>
      </c>
      <c r="L144" s="107"/>
      <c r="M144" s="99">
        <f>SUM(M142:M143)</f>
        <v>0</v>
      </c>
      <c r="N144" s="107"/>
      <c r="O144" s="99">
        <f>SUM(O142:O143)</f>
        <v>0</v>
      </c>
      <c r="P144" s="107"/>
      <c r="Q144" s="99">
        <f>SUM(G144:O144)</f>
        <v>0</v>
      </c>
    </row>
    <row r="145" spans="1:18">
      <c r="A145" s="117"/>
      <c r="B145" s="107"/>
      <c r="C145" s="107"/>
      <c r="D145" s="107"/>
      <c r="E145" s="107"/>
      <c r="F145" s="107"/>
      <c r="G145" s="107"/>
      <c r="H145" s="107"/>
      <c r="I145" s="107"/>
      <c r="J145" s="107"/>
      <c r="K145" s="107"/>
      <c r="L145" s="107"/>
      <c r="M145" s="107"/>
      <c r="N145" s="107"/>
      <c r="O145" s="107"/>
      <c r="P145" s="107"/>
      <c r="Q145" s="120"/>
    </row>
    <row r="146" spans="1:18" ht="13.5" thickBot="1">
      <c r="A146" s="117" t="s">
        <v>205</v>
      </c>
      <c r="B146" s="107"/>
      <c r="C146" s="464" t="s">
        <v>196</v>
      </c>
      <c r="D146" s="107"/>
      <c r="E146" s="107"/>
      <c r="F146" s="107"/>
      <c r="G146" s="107" t="s">
        <v>197</v>
      </c>
      <c r="H146" s="107"/>
      <c r="I146" s="107" t="s">
        <v>198</v>
      </c>
      <c r="J146" s="107"/>
      <c r="K146" s="107" t="s">
        <v>199</v>
      </c>
      <c r="L146" s="107"/>
      <c r="M146" s="107" t="s">
        <v>200</v>
      </c>
      <c r="N146" s="107"/>
      <c r="O146" s="107" t="s">
        <v>201</v>
      </c>
      <c r="P146" s="107"/>
      <c r="Q146" s="120" t="s">
        <v>83</v>
      </c>
    </row>
    <row r="147" spans="1:18" ht="13.5" thickBot="1">
      <c r="A147" s="117"/>
      <c r="B147" s="107" t="s">
        <v>202</v>
      </c>
      <c r="C147" s="107"/>
      <c r="D147" s="107"/>
      <c r="E147" s="107"/>
      <c r="F147" s="107"/>
      <c r="G147" s="298"/>
      <c r="H147" s="107"/>
      <c r="I147" s="298"/>
      <c r="J147" s="107"/>
      <c r="K147" s="298"/>
      <c r="L147" s="107"/>
      <c r="M147" s="298"/>
      <c r="N147" s="107"/>
      <c r="O147" s="298"/>
      <c r="P147" s="107"/>
      <c r="Q147" s="99">
        <f>SUM(G147:O147)</f>
        <v>0</v>
      </c>
    </row>
    <row r="148" spans="1:18" ht="13.5" thickBot="1">
      <c r="A148" s="117"/>
      <c r="B148" s="107" t="s">
        <v>203</v>
      </c>
      <c r="C148" s="107"/>
      <c r="D148" s="107"/>
      <c r="E148" s="107"/>
      <c r="F148" s="107"/>
      <c r="G148" s="298"/>
      <c r="H148" s="107"/>
      <c r="I148" s="298"/>
      <c r="J148" s="107"/>
      <c r="K148" s="298"/>
      <c r="L148" s="107"/>
      <c r="M148" s="298"/>
      <c r="N148" s="107"/>
      <c r="O148" s="298"/>
      <c r="P148" s="107"/>
      <c r="Q148" s="99">
        <f>SUM(G148:O148)</f>
        <v>0</v>
      </c>
    </row>
    <row r="149" spans="1:18" ht="13.5" thickBot="1">
      <c r="A149" s="117"/>
      <c r="B149" s="107" t="s">
        <v>83</v>
      </c>
      <c r="C149" s="107"/>
      <c r="D149" s="107"/>
      <c r="E149" s="107"/>
      <c r="F149" s="107"/>
      <c r="G149" s="99">
        <f>SUM(G147:G148)</f>
        <v>0</v>
      </c>
      <c r="H149" s="107"/>
      <c r="I149" s="99">
        <f>SUM(I147:I148)</f>
        <v>0</v>
      </c>
      <c r="J149" s="107"/>
      <c r="K149" s="99">
        <f>SUM(K147:K148)</f>
        <v>0</v>
      </c>
      <c r="L149" s="107"/>
      <c r="M149" s="99">
        <f>SUM(M147:M148)</f>
        <v>0</v>
      </c>
      <c r="N149" s="107"/>
      <c r="O149" s="99">
        <f>SUM(O147:O148)</f>
        <v>0</v>
      </c>
      <c r="P149" s="107"/>
      <c r="Q149" s="99">
        <f>SUM(G149:O149)</f>
        <v>0</v>
      </c>
    </row>
    <row r="150" spans="1:18">
      <c r="A150" s="117"/>
      <c r="B150" s="107"/>
      <c r="C150" s="107"/>
      <c r="D150" s="107"/>
      <c r="E150" s="107"/>
      <c r="F150" s="107"/>
      <c r="G150" s="107"/>
      <c r="H150" s="107"/>
      <c r="I150" s="107"/>
      <c r="J150" s="107"/>
      <c r="K150" s="107"/>
      <c r="L150" s="107"/>
      <c r="M150" s="107"/>
      <c r="N150" s="107"/>
      <c r="O150" s="107"/>
      <c r="P150" s="107"/>
      <c r="Q150" s="120"/>
    </row>
    <row r="151" spans="1:18" ht="13.5" thickBot="1">
      <c r="A151" s="117" t="s">
        <v>206</v>
      </c>
      <c r="B151" s="107"/>
      <c r="C151" s="464" t="s">
        <v>196</v>
      </c>
      <c r="D151" s="107"/>
      <c r="E151" s="107"/>
      <c r="F151" s="107"/>
      <c r="G151" s="107" t="s">
        <v>197</v>
      </c>
      <c r="H151" s="107"/>
      <c r="I151" s="107" t="s">
        <v>198</v>
      </c>
      <c r="J151" s="107"/>
      <c r="K151" s="107" t="s">
        <v>199</v>
      </c>
      <c r="L151" s="107"/>
      <c r="M151" s="107" t="s">
        <v>200</v>
      </c>
      <c r="N151" s="107"/>
      <c r="O151" s="107" t="s">
        <v>201</v>
      </c>
      <c r="P151" s="107"/>
      <c r="Q151" s="120" t="s">
        <v>83</v>
      </c>
    </row>
    <row r="152" spans="1:18" ht="13.5" thickBot="1">
      <c r="A152" s="117"/>
      <c r="B152" s="107" t="s">
        <v>202</v>
      </c>
      <c r="C152" s="107"/>
      <c r="D152" s="107"/>
      <c r="E152" s="107"/>
      <c r="F152" s="107"/>
      <c r="G152" s="298"/>
      <c r="H152" s="107"/>
      <c r="I152" s="298"/>
      <c r="J152" s="107"/>
      <c r="K152" s="298"/>
      <c r="L152" s="107"/>
      <c r="M152" s="298"/>
      <c r="N152" s="107"/>
      <c r="O152" s="298"/>
      <c r="P152" s="107"/>
      <c r="Q152" s="99">
        <f>SUM(G152:O152)</f>
        <v>0</v>
      </c>
    </row>
    <row r="153" spans="1:18" ht="13.5" thickBot="1">
      <c r="A153" s="117"/>
      <c r="B153" s="107" t="s">
        <v>203</v>
      </c>
      <c r="C153" s="107"/>
      <c r="D153" s="107"/>
      <c r="E153" s="107"/>
      <c r="F153" s="107"/>
      <c r="G153" s="298"/>
      <c r="H153" s="107"/>
      <c r="I153" s="298"/>
      <c r="J153" s="107"/>
      <c r="K153" s="298"/>
      <c r="L153" s="107"/>
      <c r="M153" s="298"/>
      <c r="N153" s="107"/>
      <c r="O153" s="298"/>
      <c r="P153" s="107"/>
      <c r="Q153" s="99">
        <f>SUM(G153:O153)</f>
        <v>0</v>
      </c>
    </row>
    <row r="154" spans="1:18" ht="13.5" thickBot="1">
      <c r="A154" s="117"/>
      <c r="B154" s="107" t="s">
        <v>83</v>
      </c>
      <c r="C154" s="107"/>
      <c r="D154" s="107"/>
      <c r="E154" s="107"/>
      <c r="F154" s="107"/>
      <c r="G154" s="99">
        <f>SUM(G152:G153)</f>
        <v>0</v>
      </c>
      <c r="H154" s="107"/>
      <c r="I154" s="99">
        <f>SUM(I152:I153)</f>
        <v>0</v>
      </c>
      <c r="J154" s="107"/>
      <c r="K154" s="99">
        <f>SUM(K152:K153)</f>
        <v>0</v>
      </c>
      <c r="L154" s="107"/>
      <c r="M154" s="99">
        <f>SUM(M152:M153)</f>
        <v>0</v>
      </c>
      <c r="N154" s="107"/>
      <c r="O154" s="99">
        <f>SUM(O152:O153)</f>
        <v>0</v>
      </c>
      <c r="P154" s="107"/>
      <c r="Q154" s="99">
        <f>SUM(G154:O154)</f>
        <v>0</v>
      </c>
    </row>
    <row r="155" spans="1:18">
      <c r="A155" s="117"/>
      <c r="B155" s="107"/>
      <c r="C155" s="107"/>
      <c r="D155" s="107"/>
      <c r="E155" s="107"/>
      <c r="F155" s="107"/>
      <c r="G155" s="107"/>
      <c r="H155" s="107"/>
      <c r="I155" s="107"/>
      <c r="J155" s="107"/>
      <c r="K155" s="107"/>
      <c r="L155" s="107"/>
      <c r="M155" s="107"/>
      <c r="N155" s="107"/>
      <c r="O155" s="107"/>
      <c r="P155" s="107"/>
      <c r="Q155" s="120"/>
    </row>
    <row r="156" spans="1:18" ht="13.5" thickBot="1">
      <c r="A156" s="117" t="s">
        <v>207</v>
      </c>
      <c r="B156" s="107"/>
      <c r="C156" s="464" t="s">
        <v>196</v>
      </c>
      <c r="D156" s="107"/>
      <c r="E156" s="107"/>
      <c r="F156" s="107"/>
      <c r="G156" s="107" t="s">
        <v>197</v>
      </c>
      <c r="H156" s="107"/>
      <c r="I156" s="107" t="s">
        <v>198</v>
      </c>
      <c r="J156" s="107"/>
      <c r="K156" s="107" t="s">
        <v>199</v>
      </c>
      <c r="L156" s="107"/>
      <c r="M156" s="107" t="s">
        <v>200</v>
      </c>
      <c r="N156" s="107"/>
      <c r="O156" s="107" t="s">
        <v>201</v>
      </c>
      <c r="P156" s="107"/>
      <c r="Q156" s="120" t="s">
        <v>83</v>
      </c>
    </row>
    <row r="157" spans="1:18" ht="13.5" thickBot="1">
      <c r="A157" s="117"/>
      <c r="B157" s="107" t="s">
        <v>202</v>
      </c>
      <c r="C157" s="107"/>
      <c r="D157" s="107"/>
      <c r="E157" s="107"/>
      <c r="F157" s="107"/>
      <c r="G157" s="298"/>
      <c r="H157" s="107"/>
      <c r="I157" s="298"/>
      <c r="J157" s="107"/>
      <c r="K157" s="298"/>
      <c r="L157" s="107"/>
      <c r="M157" s="298"/>
      <c r="N157" s="107"/>
      <c r="O157" s="298"/>
      <c r="P157" s="107"/>
      <c r="Q157" s="99">
        <f>SUM(G157:O157)</f>
        <v>0</v>
      </c>
    </row>
    <row r="158" spans="1:18" ht="13.5" thickBot="1">
      <c r="A158" s="117"/>
      <c r="B158" s="107" t="s">
        <v>203</v>
      </c>
      <c r="C158" s="107"/>
      <c r="D158" s="107"/>
      <c r="E158" s="107"/>
      <c r="F158" s="107"/>
      <c r="G158" s="298"/>
      <c r="H158" s="107"/>
      <c r="I158" s="298"/>
      <c r="J158" s="107"/>
      <c r="K158" s="298"/>
      <c r="L158" s="107"/>
      <c r="M158" s="298"/>
      <c r="N158" s="107"/>
      <c r="O158" s="298"/>
      <c r="P158" s="107"/>
      <c r="Q158" s="99">
        <f>SUM(G158:O158)</f>
        <v>0</v>
      </c>
    </row>
    <row r="159" spans="1:18" ht="13.5" thickBot="1">
      <c r="A159" s="117"/>
      <c r="B159" s="107" t="s">
        <v>83</v>
      </c>
      <c r="C159" s="107"/>
      <c r="D159" s="107"/>
      <c r="E159" s="107"/>
      <c r="F159" s="107"/>
      <c r="G159" s="99">
        <f>SUM(G157:G158)</f>
        <v>0</v>
      </c>
      <c r="H159" s="107"/>
      <c r="I159" s="99">
        <f>SUM(I157:I158)</f>
        <v>0</v>
      </c>
      <c r="J159" s="107"/>
      <c r="K159" s="99">
        <f>SUM(K157:K158)</f>
        <v>0</v>
      </c>
      <c r="L159" s="107"/>
      <c r="M159" s="99">
        <f>SUM(M157:M158)</f>
        <v>0</v>
      </c>
      <c r="N159" s="107"/>
      <c r="O159" s="99">
        <f>SUM(O157:O158)</f>
        <v>0</v>
      </c>
      <c r="P159" s="107"/>
      <c r="Q159" s="99">
        <f>SUM(G159:O159)</f>
        <v>0</v>
      </c>
    </row>
    <row r="160" spans="1:18">
      <c r="A160" s="117"/>
      <c r="B160" s="107"/>
      <c r="C160" s="107"/>
      <c r="D160" s="107"/>
      <c r="E160" s="107"/>
      <c r="F160" s="107"/>
      <c r="G160" s="119"/>
      <c r="H160" s="107"/>
      <c r="I160" s="119"/>
      <c r="J160" s="107"/>
      <c r="K160" s="119"/>
      <c r="L160" s="107"/>
      <c r="M160" s="119"/>
      <c r="N160" s="107"/>
      <c r="O160" s="119"/>
      <c r="P160" s="107"/>
      <c r="Q160" s="119"/>
      <c r="R160" s="470"/>
    </row>
    <row r="161" spans="1:18" ht="13.5" thickBot="1">
      <c r="A161" s="117" t="s">
        <v>208</v>
      </c>
      <c r="B161" s="107"/>
      <c r="C161" s="464" t="s">
        <v>196</v>
      </c>
      <c r="D161" s="107"/>
      <c r="E161" s="107"/>
      <c r="F161" s="107"/>
      <c r="G161" s="107" t="s">
        <v>197</v>
      </c>
      <c r="H161" s="107"/>
      <c r="I161" s="107" t="s">
        <v>198</v>
      </c>
      <c r="J161" s="107"/>
      <c r="K161" s="107" t="s">
        <v>199</v>
      </c>
      <c r="L161" s="107"/>
      <c r="M161" s="107" t="s">
        <v>200</v>
      </c>
      <c r="N161" s="107"/>
      <c r="O161" s="107" t="s">
        <v>201</v>
      </c>
      <c r="P161" s="107"/>
      <c r="Q161" s="107" t="s">
        <v>83</v>
      </c>
      <c r="R161" s="470"/>
    </row>
    <row r="162" spans="1:18" ht="13.5" thickBot="1">
      <c r="A162" s="117"/>
      <c r="B162" s="107" t="s">
        <v>202</v>
      </c>
      <c r="C162" s="107"/>
      <c r="D162" s="107"/>
      <c r="E162" s="107"/>
      <c r="F162" s="107"/>
      <c r="G162" s="298"/>
      <c r="H162" s="107"/>
      <c r="I162" s="298"/>
      <c r="J162" s="107"/>
      <c r="K162" s="298"/>
      <c r="L162" s="107"/>
      <c r="M162" s="298"/>
      <c r="N162" s="107"/>
      <c r="O162" s="298"/>
      <c r="P162" s="107"/>
      <c r="Q162" s="99">
        <f>SUM(G162:O162)</f>
        <v>0</v>
      </c>
    </row>
    <row r="163" spans="1:18" ht="13.5" thickBot="1">
      <c r="A163" s="117"/>
      <c r="B163" s="107" t="s">
        <v>203</v>
      </c>
      <c r="C163" s="107"/>
      <c r="D163" s="107"/>
      <c r="E163" s="107"/>
      <c r="F163" s="107"/>
      <c r="G163" s="298"/>
      <c r="H163" s="107"/>
      <c r="I163" s="298"/>
      <c r="J163" s="107"/>
      <c r="K163" s="298"/>
      <c r="L163" s="107"/>
      <c r="M163" s="298"/>
      <c r="N163" s="107"/>
      <c r="O163" s="298"/>
      <c r="P163" s="107"/>
      <c r="Q163" s="99">
        <f>SUM(G163:O163)</f>
        <v>0</v>
      </c>
    </row>
    <row r="164" spans="1:18" ht="13.5" thickBot="1">
      <c r="A164" s="117"/>
      <c r="B164" s="107" t="s">
        <v>83</v>
      </c>
      <c r="C164" s="107"/>
      <c r="D164" s="107"/>
      <c r="E164" s="107"/>
      <c r="F164" s="107"/>
      <c r="G164" s="99">
        <f>SUM(G162:G163)</f>
        <v>0</v>
      </c>
      <c r="H164" s="107"/>
      <c r="I164" s="99">
        <f>SUM(I162:I163)</f>
        <v>0</v>
      </c>
      <c r="J164" s="107"/>
      <c r="K164" s="99">
        <f>SUM(K162:K163)</f>
        <v>0</v>
      </c>
      <c r="L164" s="107"/>
      <c r="M164" s="99">
        <f>SUM(M162:M163)</f>
        <v>0</v>
      </c>
      <c r="N164" s="107"/>
      <c r="O164" s="99">
        <f>SUM(O162:O163)</f>
        <v>0</v>
      </c>
      <c r="P164" s="107"/>
      <c r="Q164" s="99">
        <f>SUM(G164:O164)</f>
        <v>0</v>
      </c>
    </row>
    <row r="165" spans="1:18">
      <c r="A165" s="117"/>
      <c r="B165" s="107"/>
      <c r="C165" s="107"/>
      <c r="D165" s="107"/>
      <c r="E165" s="107"/>
      <c r="F165" s="107"/>
      <c r="G165" s="119"/>
      <c r="H165" s="107"/>
      <c r="I165" s="119"/>
      <c r="J165" s="107"/>
      <c r="K165" s="119"/>
      <c r="L165" s="107"/>
      <c r="M165" s="119"/>
      <c r="N165" s="107"/>
      <c r="O165" s="119"/>
      <c r="P165" s="107"/>
      <c r="Q165" s="119"/>
      <c r="R165" s="470"/>
    </row>
    <row r="166" spans="1:18" ht="13.5" thickBot="1">
      <c r="A166" s="117" t="s">
        <v>209</v>
      </c>
      <c r="B166" s="107"/>
      <c r="C166" s="464" t="s">
        <v>196</v>
      </c>
      <c r="D166" s="107"/>
      <c r="E166" s="107"/>
      <c r="F166" s="107"/>
      <c r="G166" s="107" t="s">
        <v>197</v>
      </c>
      <c r="H166" s="107"/>
      <c r="I166" s="107" t="s">
        <v>198</v>
      </c>
      <c r="J166" s="107"/>
      <c r="K166" s="107" t="s">
        <v>199</v>
      </c>
      <c r="L166" s="107"/>
      <c r="M166" s="107" t="s">
        <v>200</v>
      </c>
      <c r="N166" s="107"/>
      <c r="O166" s="107" t="s">
        <v>201</v>
      </c>
      <c r="P166" s="107"/>
      <c r="Q166" s="107" t="s">
        <v>83</v>
      </c>
      <c r="R166" s="470"/>
    </row>
    <row r="167" spans="1:18" ht="13.5" thickBot="1">
      <c r="A167" s="117"/>
      <c r="B167" s="107" t="s">
        <v>202</v>
      </c>
      <c r="C167" s="107"/>
      <c r="D167" s="107"/>
      <c r="E167" s="107"/>
      <c r="F167" s="107"/>
      <c r="G167" s="298"/>
      <c r="H167" s="107"/>
      <c r="I167" s="298"/>
      <c r="J167" s="107"/>
      <c r="K167" s="298"/>
      <c r="L167" s="107"/>
      <c r="M167" s="298"/>
      <c r="N167" s="107"/>
      <c r="O167" s="298"/>
      <c r="P167" s="107"/>
      <c r="Q167" s="99">
        <f>SUM(G167:O167)</f>
        <v>0</v>
      </c>
    </row>
    <row r="168" spans="1:18" ht="13.5" thickBot="1">
      <c r="A168" s="117"/>
      <c r="B168" s="107" t="s">
        <v>203</v>
      </c>
      <c r="C168" s="107"/>
      <c r="D168" s="107"/>
      <c r="E168" s="107"/>
      <c r="F168" s="107"/>
      <c r="G168" s="298"/>
      <c r="H168" s="107"/>
      <c r="I168" s="298"/>
      <c r="J168" s="107"/>
      <c r="K168" s="298"/>
      <c r="L168" s="107"/>
      <c r="M168" s="298"/>
      <c r="N168" s="107"/>
      <c r="O168" s="298"/>
      <c r="P168" s="107"/>
      <c r="Q168" s="99">
        <f>SUM(G168:O168)</f>
        <v>0</v>
      </c>
    </row>
    <row r="169" spans="1:18" ht="13.5" thickBot="1">
      <c r="A169" s="117"/>
      <c r="B169" s="107" t="s">
        <v>83</v>
      </c>
      <c r="C169" s="107"/>
      <c r="D169" s="107"/>
      <c r="E169" s="107"/>
      <c r="F169" s="107"/>
      <c r="G169" s="99">
        <f>SUM(G167:G168)</f>
        <v>0</v>
      </c>
      <c r="H169" s="107"/>
      <c r="I169" s="99">
        <f>SUM(I167:I168)</f>
        <v>0</v>
      </c>
      <c r="J169" s="107"/>
      <c r="K169" s="99">
        <f>SUM(K167:K168)</f>
        <v>0</v>
      </c>
      <c r="L169" s="107"/>
      <c r="M169" s="99">
        <f>SUM(M167:M168)</f>
        <v>0</v>
      </c>
      <c r="N169" s="107"/>
      <c r="O169" s="99">
        <f>SUM(O167:O168)</f>
        <v>0</v>
      </c>
      <c r="P169" s="107"/>
      <c r="Q169" s="99">
        <f>SUM(G169:O169)</f>
        <v>0</v>
      </c>
    </row>
    <row r="170" spans="1:18">
      <c r="A170" s="117"/>
      <c r="B170" s="107"/>
      <c r="C170" s="107"/>
      <c r="D170" s="107"/>
      <c r="E170" s="107"/>
      <c r="F170" s="107"/>
      <c r="G170" s="119"/>
      <c r="H170" s="107"/>
      <c r="I170" s="119"/>
      <c r="J170" s="107"/>
      <c r="K170" s="119"/>
      <c r="L170" s="107"/>
      <c r="M170" s="119"/>
      <c r="N170" s="107"/>
      <c r="O170" s="119"/>
      <c r="P170" s="107"/>
      <c r="Q170" s="119"/>
      <c r="R170" s="470"/>
    </row>
    <row r="171" spans="1:18" ht="13.5" thickBot="1">
      <c r="A171" s="117" t="s">
        <v>210</v>
      </c>
      <c r="B171" s="107"/>
      <c r="C171" s="464" t="s">
        <v>196</v>
      </c>
      <c r="D171" s="107"/>
      <c r="E171" s="107"/>
      <c r="F171" s="107"/>
      <c r="G171" s="107" t="s">
        <v>197</v>
      </c>
      <c r="H171" s="107"/>
      <c r="I171" s="107" t="s">
        <v>198</v>
      </c>
      <c r="J171" s="107"/>
      <c r="K171" s="107" t="s">
        <v>199</v>
      </c>
      <c r="L171" s="107"/>
      <c r="M171" s="107" t="s">
        <v>200</v>
      </c>
      <c r="N171" s="107"/>
      <c r="O171" s="107" t="s">
        <v>201</v>
      </c>
      <c r="P171" s="107"/>
      <c r="Q171" s="107" t="s">
        <v>83</v>
      </c>
      <c r="R171" s="470"/>
    </row>
    <row r="172" spans="1:18" ht="13.5" thickBot="1">
      <c r="A172" s="117"/>
      <c r="B172" s="107" t="s">
        <v>202</v>
      </c>
      <c r="C172" s="107"/>
      <c r="D172" s="107"/>
      <c r="E172" s="107"/>
      <c r="F172" s="107"/>
      <c r="G172" s="298"/>
      <c r="H172" s="107"/>
      <c r="I172" s="298"/>
      <c r="J172" s="107"/>
      <c r="K172" s="298"/>
      <c r="L172" s="107"/>
      <c r="M172" s="298"/>
      <c r="N172" s="107"/>
      <c r="O172" s="298"/>
      <c r="P172" s="107"/>
      <c r="Q172" s="99">
        <f>SUM(G172:O172)</f>
        <v>0</v>
      </c>
    </row>
    <row r="173" spans="1:18" ht="13.5" thickBot="1">
      <c r="A173" s="117"/>
      <c r="B173" s="107" t="s">
        <v>203</v>
      </c>
      <c r="C173" s="107"/>
      <c r="D173" s="107"/>
      <c r="E173" s="107"/>
      <c r="F173" s="107"/>
      <c r="G173" s="298"/>
      <c r="H173" s="107"/>
      <c r="I173" s="298"/>
      <c r="J173" s="107"/>
      <c r="K173" s="298"/>
      <c r="L173" s="107"/>
      <c r="M173" s="298"/>
      <c r="N173" s="107"/>
      <c r="O173" s="298"/>
      <c r="P173" s="107"/>
      <c r="Q173" s="99">
        <f>SUM(G173:O173)</f>
        <v>0</v>
      </c>
    </row>
    <row r="174" spans="1:18" ht="14.25" customHeight="1" thickBot="1">
      <c r="A174" s="117"/>
      <c r="B174" s="107" t="s">
        <v>83</v>
      </c>
      <c r="C174" s="107"/>
      <c r="D174" s="107"/>
      <c r="E174" s="107"/>
      <c r="F174" s="107"/>
      <c r="G174" s="99">
        <f>SUM(G172:G173)</f>
        <v>0</v>
      </c>
      <c r="H174" s="107"/>
      <c r="I174" s="99">
        <f>SUM(I172:I173)</f>
        <v>0</v>
      </c>
      <c r="J174" s="107"/>
      <c r="K174" s="99">
        <f>SUM(K172:K173)</f>
        <v>0</v>
      </c>
      <c r="L174" s="107"/>
      <c r="M174" s="99">
        <f>SUM(M172:M173)</f>
        <v>0</v>
      </c>
      <c r="N174" s="107"/>
      <c r="O174" s="99">
        <f>SUM(O172:O173)</f>
        <v>0</v>
      </c>
      <c r="P174" s="107"/>
      <c r="Q174" s="99">
        <f>SUM(G174:O174)</f>
        <v>0</v>
      </c>
    </row>
    <row r="175" spans="1:18" ht="12" customHeight="1">
      <c r="A175" s="117"/>
      <c r="B175" s="107"/>
      <c r="C175" s="107"/>
      <c r="D175" s="107"/>
      <c r="E175" s="107"/>
      <c r="F175" s="107"/>
      <c r="G175" s="119"/>
      <c r="H175" s="107"/>
      <c r="I175" s="119"/>
      <c r="J175" s="107"/>
      <c r="K175" s="119"/>
      <c r="L175" s="107"/>
      <c r="M175" s="119"/>
      <c r="N175" s="107"/>
      <c r="O175" s="119"/>
      <c r="P175" s="107"/>
      <c r="Q175" s="107"/>
    </row>
    <row r="176" spans="1:18" ht="12.75" customHeight="1" thickBot="1">
      <c r="A176" s="117"/>
      <c r="B176" s="107"/>
      <c r="C176" s="107"/>
      <c r="D176" s="107"/>
      <c r="E176" s="107"/>
      <c r="F176" s="107"/>
      <c r="G176" s="107" t="s">
        <v>197</v>
      </c>
      <c r="H176" s="107"/>
      <c r="I176" s="107" t="s">
        <v>198</v>
      </c>
      <c r="J176" s="107"/>
      <c r="K176" s="107" t="s">
        <v>199</v>
      </c>
      <c r="L176" s="107"/>
      <c r="M176" s="107" t="s">
        <v>200</v>
      </c>
      <c r="N176" s="107"/>
      <c r="O176" s="107" t="s">
        <v>201</v>
      </c>
      <c r="P176" s="107"/>
      <c r="Q176" s="120" t="s">
        <v>83</v>
      </c>
    </row>
    <row r="177" spans="1:17" ht="14.25" customHeight="1" thickBot="1">
      <c r="A177" s="117" t="s">
        <v>211</v>
      </c>
      <c r="B177" s="107"/>
      <c r="C177" s="107"/>
      <c r="D177" s="107"/>
      <c r="E177" s="107"/>
      <c r="F177" s="107"/>
      <c r="G177" s="99">
        <f>G137+G142+G147+G152+G157+G162+G167+G172</f>
        <v>0</v>
      </c>
      <c r="H177" s="402"/>
      <c r="I177" s="99">
        <f>I137+I142+I147+I152+I157+I162+I167+I172</f>
        <v>0</v>
      </c>
      <c r="J177" s="402"/>
      <c r="K177" s="99">
        <f t="shared" ref="K177:O177" si="1">K137+K142+K147+K152+K157+K162+K167+K172</f>
        <v>0</v>
      </c>
      <c r="L177" s="402"/>
      <c r="M177" s="99">
        <f t="shared" si="1"/>
        <v>0</v>
      </c>
      <c r="N177" s="402"/>
      <c r="O177" s="99">
        <f t="shared" si="1"/>
        <v>0</v>
      </c>
      <c r="P177" s="107"/>
      <c r="Q177" s="99">
        <f>SUM(G177:O177)</f>
        <v>0</v>
      </c>
    </row>
    <row r="178" spans="1:17" ht="18.75" customHeight="1" thickBot="1">
      <c r="A178" s="117" t="s">
        <v>212</v>
      </c>
      <c r="B178" s="107"/>
      <c r="C178" s="107"/>
      <c r="D178" s="107"/>
      <c r="E178" s="107"/>
      <c r="F178" s="107"/>
      <c r="G178" s="99">
        <f>G138+G143+G148+G153+G158+G163+G168+G173</f>
        <v>0</v>
      </c>
      <c r="H178" s="107"/>
      <c r="I178" s="99">
        <f>I138+I143+I148+I153+I158+I163+I168+I173</f>
        <v>0</v>
      </c>
      <c r="J178" s="107"/>
      <c r="K178" s="99">
        <f>K138+K143+K148+K153+K158+K163+K168+K173</f>
        <v>0</v>
      </c>
      <c r="L178" s="107"/>
      <c r="M178" s="99">
        <f>M138+M143+M148+M153+M158+M163+M168+M173</f>
        <v>0</v>
      </c>
      <c r="N178" s="107"/>
      <c r="O178" s="99">
        <f>O138+O143+O148+O153+O158+O163+O168+O173</f>
        <v>0</v>
      </c>
      <c r="P178" s="107"/>
      <c r="Q178" s="99">
        <f>SUM(G178:O178)</f>
        <v>0</v>
      </c>
    </row>
    <row r="179" spans="1:17" ht="18" customHeight="1" thickBot="1">
      <c r="A179" s="117" t="s">
        <v>213</v>
      </c>
      <c r="B179" s="107"/>
      <c r="C179" s="107"/>
      <c r="D179" s="107"/>
      <c r="E179" s="107"/>
      <c r="F179" s="107"/>
      <c r="G179" s="99">
        <f>SUM(G177:G178)</f>
        <v>0</v>
      </c>
      <c r="H179" s="107"/>
      <c r="I179" s="99">
        <f>SUM(I177:I178)</f>
        <v>0</v>
      </c>
      <c r="J179" s="107"/>
      <c r="K179" s="99">
        <f>SUM(K177:K178)</f>
        <v>0</v>
      </c>
      <c r="L179" s="107"/>
      <c r="M179" s="99">
        <f>SUM(M177:M178)</f>
        <v>0</v>
      </c>
      <c r="N179" s="107"/>
      <c r="O179" s="99">
        <f>SUM(O177:O178)</f>
        <v>0</v>
      </c>
      <c r="P179" s="107"/>
      <c r="Q179" s="99">
        <f>SUM(G179:O179)</f>
        <v>0</v>
      </c>
    </row>
    <row r="180" spans="1:17" ht="15" customHeight="1">
      <c r="A180" s="117"/>
      <c r="B180" s="107"/>
      <c r="C180" s="107"/>
      <c r="D180" s="107"/>
      <c r="E180" s="107"/>
      <c r="F180" s="107"/>
      <c r="G180" s="153"/>
      <c r="H180" s="107"/>
      <c r="I180" s="153"/>
      <c r="J180" s="107"/>
      <c r="K180" s="153"/>
      <c r="L180" s="107"/>
      <c r="M180" s="153"/>
      <c r="N180" s="107"/>
      <c r="O180" s="153"/>
      <c r="P180" s="107"/>
      <c r="Q180" s="120"/>
    </row>
    <row r="181" spans="1:17" ht="12" customHeight="1" thickBot="1">
      <c r="A181" s="117" t="s">
        <v>214</v>
      </c>
      <c r="B181" s="107"/>
      <c r="C181" s="107"/>
      <c r="D181" s="107"/>
      <c r="E181" s="107"/>
      <c r="F181" s="107"/>
      <c r="G181" s="153"/>
      <c r="H181" s="107"/>
      <c r="I181" s="153"/>
      <c r="J181" s="107"/>
      <c r="K181" s="153"/>
      <c r="L181" s="107"/>
      <c r="M181" s="153"/>
      <c r="N181" s="107"/>
      <c r="O181" s="153"/>
      <c r="P181" s="107"/>
      <c r="Q181" s="120"/>
    </row>
    <row r="182" spans="1:17" ht="15" customHeight="1" thickBot="1">
      <c r="A182" s="117" t="s">
        <v>195</v>
      </c>
      <c r="B182" s="107"/>
      <c r="C182" s="107"/>
      <c r="D182" s="107"/>
      <c r="E182" s="107"/>
      <c r="F182" s="107"/>
      <c r="G182" s="103">
        <f>IF(G139&lt;=25000,G139,25000)</f>
        <v>0</v>
      </c>
      <c r="H182" s="107"/>
      <c r="I182" s="103">
        <f>IF(SUM(+G139+I139)&lt;=25000,I139,25000-G182)</f>
        <v>0</v>
      </c>
      <c r="J182" s="107"/>
      <c r="K182" s="103">
        <f>IF(SUM(G139+I139+K139)&lt;=25000,K139,25000-G182-I182)</f>
        <v>0</v>
      </c>
      <c r="L182" s="107"/>
      <c r="M182" s="103">
        <f>IF(SUM(G139+I139+K139+M139)&lt;=25000,M139,25000-G182-I182-K182)</f>
        <v>0</v>
      </c>
      <c r="N182" s="107"/>
      <c r="O182" s="103">
        <f>IF(SUM(G139+I139+K139+M139+O139)&lt;=25000,O139,25000-G182-I182-K182-M182)</f>
        <v>0</v>
      </c>
      <c r="P182" s="107"/>
      <c r="Q182" s="103">
        <f t="shared" ref="Q182:Q195" si="2">SUM(G182:O182)</f>
        <v>0</v>
      </c>
    </row>
    <row r="183" spans="1:17" ht="14.25" customHeight="1" thickBot="1">
      <c r="A183" s="117" t="s">
        <v>204</v>
      </c>
      <c r="B183" s="107"/>
      <c r="C183" s="107"/>
      <c r="D183" s="107"/>
      <c r="E183" s="107"/>
      <c r="F183" s="107"/>
      <c r="G183" s="103">
        <f>IF(G144&lt;=25000,G144,25000)</f>
        <v>0</v>
      </c>
      <c r="H183" s="107"/>
      <c r="I183" s="103">
        <f>IF(SUM(+G144+I144)&lt;=25000,I144,25000-G183)</f>
        <v>0</v>
      </c>
      <c r="J183" s="107"/>
      <c r="K183" s="103">
        <f>IF(SUM(G144+I144+K144)&lt;=25000,K144,25000-G183-I183)</f>
        <v>0</v>
      </c>
      <c r="L183" s="107"/>
      <c r="M183" s="103">
        <f>IF(SUM(G144+I144+K144+M144)&lt;=25000,M144,25000-G183-I183-K183)</f>
        <v>0</v>
      </c>
      <c r="N183" s="107"/>
      <c r="O183" s="103">
        <f>IF(SUM(G144+I144+K144+M144+O144)&lt;=25000,O144,25000-G183-I183-K183-M183)</f>
        <v>0</v>
      </c>
      <c r="P183" s="107"/>
      <c r="Q183" s="103">
        <f t="shared" si="2"/>
        <v>0</v>
      </c>
    </row>
    <row r="184" spans="1:17" ht="15" customHeight="1" thickBot="1">
      <c r="A184" s="117" t="s">
        <v>215</v>
      </c>
      <c r="B184" s="107"/>
      <c r="C184" s="107"/>
      <c r="D184" s="107"/>
      <c r="E184" s="107"/>
      <c r="F184" s="107"/>
      <c r="G184" s="103">
        <f>IF(G149&lt;=25000,G149,25000)</f>
        <v>0</v>
      </c>
      <c r="H184" s="107"/>
      <c r="I184" s="103">
        <f>IF(SUM(+G149+I149)&lt;=25000,I149,25000-G184)</f>
        <v>0</v>
      </c>
      <c r="J184" s="107"/>
      <c r="K184" s="103">
        <f>IF(SUM(G149+I149+K149)&lt;=25000,K149,25000-G184-I184)</f>
        <v>0</v>
      </c>
      <c r="L184" s="107"/>
      <c r="M184" s="103">
        <f>IF(SUM(G149+I149+K149+M149)&lt;=25000,M149,25000-G184-I184-K184)</f>
        <v>0</v>
      </c>
      <c r="N184" s="107"/>
      <c r="O184" s="103">
        <f>IF(SUM(G149+I149+K149+M149+O149)&lt;=25000,O149,25000-G184-I184-K184-M184)</f>
        <v>0</v>
      </c>
      <c r="P184" s="107"/>
      <c r="Q184" s="103">
        <f t="shared" si="2"/>
        <v>0</v>
      </c>
    </row>
    <row r="185" spans="1:17" ht="17.25" customHeight="1" thickBot="1">
      <c r="A185" s="117" t="s">
        <v>216</v>
      </c>
      <c r="B185" s="107"/>
      <c r="C185" s="107"/>
      <c r="D185" s="107"/>
      <c r="E185" s="107"/>
      <c r="F185" s="107"/>
      <c r="G185" s="103">
        <f>IF(G154&lt;=25000,G154,25000)</f>
        <v>0</v>
      </c>
      <c r="H185" s="107"/>
      <c r="I185" s="103">
        <f>IF(SUM(+G154+I154)&lt;=25000,I154,25000-G185)</f>
        <v>0</v>
      </c>
      <c r="J185" s="107"/>
      <c r="K185" s="103">
        <f>IF(SUM(G154+I154+K154)&lt;=20000,K154,25000-G185-I185)</f>
        <v>0</v>
      </c>
      <c r="L185" s="107"/>
      <c r="M185" s="103">
        <f>IF(SUM(G154+I154+K154+M154)&lt;=25000,M154,25000-G185-I185-K185)</f>
        <v>0</v>
      </c>
      <c r="N185" s="107"/>
      <c r="O185" s="103">
        <f>IF(SUM(G154+I154+K154+M154+O154)&lt;=25000,O154,25000-G185-I185-K185-M185)</f>
        <v>0</v>
      </c>
      <c r="P185" s="107"/>
      <c r="Q185" s="103">
        <f t="shared" si="2"/>
        <v>0</v>
      </c>
    </row>
    <row r="186" spans="1:17" ht="11.25" customHeight="1" thickBot="1">
      <c r="A186" s="117" t="s">
        <v>217</v>
      </c>
      <c r="B186" s="107"/>
      <c r="C186" s="107"/>
      <c r="D186" s="107"/>
      <c r="E186" s="107"/>
      <c r="F186" s="107"/>
      <c r="G186" s="103">
        <f>IF(G159&lt;=25000,G159,25000)</f>
        <v>0</v>
      </c>
      <c r="H186" s="107"/>
      <c r="I186" s="103">
        <f>IF(SUM(G159+I159)&lt;=25000,I159,25000-G186)</f>
        <v>0</v>
      </c>
      <c r="J186" s="107"/>
      <c r="K186" s="103">
        <f>IF(SUM(G159+I159+K159)&lt;=25000,K159,25000-G186-I186)</f>
        <v>0</v>
      </c>
      <c r="L186" s="107"/>
      <c r="M186" s="103">
        <f>IF(SUM(G159+I159+K159+M159)&lt;=25000,M159,25000-G186-I186-K186)</f>
        <v>0</v>
      </c>
      <c r="N186" s="107"/>
      <c r="O186" s="103">
        <f>IF(SUM(G159+I159+K159+M159+O159)&lt;=25000,O159,25000-G186-I186-K186-M186)</f>
        <v>0</v>
      </c>
      <c r="P186" s="107"/>
      <c r="Q186" s="103">
        <f t="shared" si="2"/>
        <v>0</v>
      </c>
    </row>
    <row r="187" spans="1:17" ht="11.25" customHeight="1" thickBot="1">
      <c r="A187" s="117" t="s">
        <v>218</v>
      </c>
      <c r="B187" s="107"/>
      <c r="C187" s="107"/>
      <c r="D187" s="107"/>
      <c r="E187" s="107"/>
      <c r="F187" s="107"/>
      <c r="G187" s="103">
        <f>IF(G164&lt;=25000,G164,25000)</f>
        <v>0</v>
      </c>
      <c r="H187" s="107"/>
      <c r="I187" s="103">
        <f>IF(SUM(G162+I162)&lt;=25000,I162,25000-G187)</f>
        <v>0</v>
      </c>
      <c r="J187" s="107"/>
      <c r="K187" s="103">
        <f>IF(SUM(G164+I164+K164)&lt;=25000,K164,25000-G187-I187)</f>
        <v>0</v>
      </c>
      <c r="L187" s="107"/>
      <c r="M187" s="103">
        <f>IF(SUM(G164+I164+K164+M164)&lt;=25000,M164,25000-G187-I187-K187)</f>
        <v>0</v>
      </c>
      <c r="N187" s="107"/>
      <c r="O187" s="103">
        <f>IF(SUM(G164+I164+K164+M164+O164)&lt;=25000,O164,25000-G187-I187-K187-M187)</f>
        <v>0</v>
      </c>
      <c r="P187" s="107"/>
      <c r="Q187" s="103">
        <f t="shared" si="2"/>
        <v>0</v>
      </c>
    </row>
    <row r="188" spans="1:17" ht="11.25" customHeight="1" thickBot="1">
      <c r="A188" s="117" t="s">
        <v>219</v>
      </c>
      <c r="B188" s="107"/>
      <c r="C188" s="107"/>
      <c r="D188" s="107"/>
      <c r="E188" s="107"/>
      <c r="F188" s="107"/>
      <c r="G188" s="103">
        <f>IF(G169&lt;=50000,G169,50000)</f>
        <v>0</v>
      </c>
      <c r="H188" s="107"/>
      <c r="I188" s="103">
        <f>IF(SUM(G169+I169)&lt;=25000,I169,25000-G188)</f>
        <v>0</v>
      </c>
      <c r="J188" s="107"/>
      <c r="K188" s="103">
        <f>IF(SUM(G169+I169+K169)&lt;=25000,K169,25000-G188-I188)</f>
        <v>0</v>
      </c>
      <c r="L188" s="107"/>
      <c r="M188" s="103">
        <f>IF(SUM(G169+I169+K169+M169)&lt;=25000,M169,25000-G188-I188-K188)</f>
        <v>0</v>
      </c>
      <c r="N188" s="107"/>
      <c r="O188" s="103">
        <f>IF(SUM(G169+I169+K169+M169+O169)&lt;=25000,O169,25000-G188-I188-K188-M188)</f>
        <v>0</v>
      </c>
      <c r="P188" s="107"/>
      <c r="Q188" s="103">
        <f t="shared" si="2"/>
        <v>0</v>
      </c>
    </row>
    <row r="189" spans="1:17" ht="11.25" customHeight="1" thickBot="1">
      <c r="A189" s="117" t="s">
        <v>220</v>
      </c>
      <c r="B189" s="107"/>
      <c r="C189" s="107"/>
      <c r="D189" s="107"/>
      <c r="E189" s="107"/>
      <c r="F189" s="107"/>
      <c r="G189" s="103">
        <f>IF(G174&lt;=25000,G174,25000)</f>
        <v>0</v>
      </c>
      <c r="H189" s="107"/>
      <c r="I189" s="103">
        <f>IF(SUM(G172+I172)&lt;=25000,I172,25000-G189)</f>
        <v>0</v>
      </c>
      <c r="J189" s="107"/>
      <c r="K189" s="103">
        <f>IF(SUM(G174+I174+K174)&lt;=25000,K174,25000-G189-I189)</f>
        <v>0</v>
      </c>
      <c r="L189" s="107"/>
      <c r="M189" s="103">
        <f>IF(SUM(G174+I174+K174+M174)&lt;=25000,M174,25000-G189-I189-K189)</f>
        <v>0</v>
      </c>
      <c r="N189" s="107"/>
      <c r="O189" s="103">
        <f>IF(SUM(G174+I174+K174+M174+O174)&lt;=25000,O162,25000-G189-I189-K189-M189)</f>
        <v>0</v>
      </c>
      <c r="P189" s="107"/>
      <c r="Q189" s="103">
        <f t="shared" si="2"/>
        <v>0</v>
      </c>
    </row>
    <row r="190" spans="1:17" ht="11.25" customHeight="1">
      <c r="A190" s="117"/>
      <c r="B190" s="107"/>
      <c r="C190" s="107"/>
      <c r="D190" s="107"/>
      <c r="E190" s="107"/>
      <c r="F190" s="107"/>
      <c r="G190" s="153"/>
      <c r="H190" s="107"/>
      <c r="I190" s="153"/>
      <c r="J190" s="107"/>
      <c r="K190" s="153"/>
      <c r="L190" s="107"/>
      <c r="M190" s="153"/>
      <c r="N190" s="107"/>
      <c r="O190" s="153"/>
      <c r="P190" s="107"/>
      <c r="Q190" s="153"/>
    </row>
    <row r="191" spans="1:17" ht="11.25" customHeight="1">
      <c r="A191" s="117"/>
      <c r="B191" s="107"/>
      <c r="C191" s="107"/>
      <c r="D191" s="107"/>
      <c r="E191" s="107"/>
      <c r="F191" s="107"/>
      <c r="G191" s="153"/>
      <c r="H191" s="107"/>
      <c r="I191" s="153"/>
      <c r="J191" s="107"/>
      <c r="K191" s="153"/>
      <c r="L191" s="107"/>
      <c r="M191" s="153"/>
      <c r="N191" s="107"/>
      <c r="O191" s="153"/>
      <c r="P191" s="107"/>
      <c r="Q191" s="153"/>
    </row>
    <row r="192" spans="1:17" ht="11.25" customHeight="1">
      <c r="A192" s="117"/>
      <c r="B192" s="107"/>
      <c r="C192" s="107"/>
      <c r="D192" s="107"/>
      <c r="E192" s="107"/>
      <c r="F192" s="107"/>
      <c r="G192" s="153"/>
      <c r="H192" s="107"/>
      <c r="I192" s="153"/>
      <c r="J192" s="107"/>
      <c r="K192" s="153"/>
      <c r="L192" s="107"/>
      <c r="M192" s="153"/>
      <c r="N192" s="107"/>
      <c r="O192" s="153"/>
      <c r="P192" s="107"/>
      <c r="Q192" s="153"/>
    </row>
    <row r="193" spans="1:17" ht="11.25" customHeight="1">
      <c r="A193" s="117"/>
      <c r="B193" s="107"/>
      <c r="C193" s="107"/>
      <c r="D193" s="107"/>
      <c r="E193" s="107"/>
      <c r="F193" s="107"/>
      <c r="G193" s="153"/>
      <c r="H193" s="107"/>
      <c r="I193" s="153"/>
      <c r="J193" s="107"/>
      <c r="K193" s="153"/>
      <c r="L193" s="107"/>
      <c r="M193" s="153"/>
      <c r="N193" s="107"/>
      <c r="O193" s="153"/>
      <c r="P193" s="107"/>
      <c r="Q193" s="153"/>
    </row>
    <row r="194" spans="1:17" ht="22.5" customHeight="1" thickBot="1">
      <c r="A194" s="117"/>
      <c r="B194" s="107"/>
      <c r="C194" s="107"/>
      <c r="D194" s="107"/>
      <c r="E194" s="107"/>
      <c r="F194" s="107"/>
      <c r="G194" s="107"/>
      <c r="H194" s="107"/>
      <c r="I194" s="107"/>
      <c r="J194" s="107"/>
      <c r="K194" s="107"/>
      <c r="L194" s="107"/>
      <c r="M194" s="107"/>
      <c r="N194" s="107"/>
      <c r="O194" s="107"/>
      <c r="P194" s="107"/>
      <c r="Q194" s="120"/>
    </row>
    <row r="195" spans="1:17" ht="47.25" customHeight="1" thickBot="1">
      <c r="A195" s="129" t="s">
        <v>221</v>
      </c>
      <c r="B195" s="130"/>
      <c r="C195" s="130"/>
      <c r="D195" s="130"/>
      <c r="E195" s="130"/>
      <c r="F195" s="130"/>
      <c r="G195" s="103">
        <f>SUM(G182:G194)</f>
        <v>0</v>
      </c>
      <c r="H195" s="130"/>
      <c r="I195" s="103">
        <f>SUM(I182:I194)</f>
        <v>0</v>
      </c>
      <c r="J195" s="130"/>
      <c r="K195" s="103">
        <f>SUM(K182:K194)</f>
        <v>0</v>
      </c>
      <c r="L195" s="130"/>
      <c r="M195" s="103">
        <f>SUM(M182:M194)</f>
        <v>0</v>
      </c>
      <c r="N195" s="130"/>
      <c r="O195" s="103">
        <f>SUM(O182:O194)</f>
        <v>0</v>
      </c>
      <c r="P195" s="130"/>
      <c r="Q195" s="103">
        <f t="shared" si="2"/>
        <v>0</v>
      </c>
    </row>
  </sheetData>
  <sheetProtection selectLockedCells="1"/>
  <mergeCells count="65">
    <mergeCell ref="A121:E121"/>
    <mergeCell ref="A125:E125"/>
    <mergeCell ref="A97:E97"/>
    <mergeCell ref="B107:E107"/>
    <mergeCell ref="B108:E108"/>
    <mergeCell ref="B99:E99"/>
    <mergeCell ref="B100:E100"/>
    <mergeCell ref="B103:E103"/>
    <mergeCell ref="B104:E104"/>
    <mergeCell ref="B24:E24"/>
    <mergeCell ref="B25:E25"/>
    <mergeCell ref="B26:E26"/>
    <mergeCell ref="B32:E32"/>
    <mergeCell ref="B18:E18"/>
    <mergeCell ref="B27:E27"/>
    <mergeCell ref="B28:E28"/>
    <mergeCell ref="B29:E29"/>
    <mergeCell ref="B31:E31"/>
    <mergeCell ref="B30:E30"/>
    <mergeCell ref="A2:Q2"/>
    <mergeCell ref="A1:Q1"/>
    <mergeCell ref="A15:E15"/>
    <mergeCell ref="A23:E23"/>
    <mergeCell ref="B10:E10"/>
    <mergeCell ref="B11:E11"/>
    <mergeCell ref="B12:E12"/>
    <mergeCell ref="B16:E16"/>
    <mergeCell ref="B17:E17"/>
    <mergeCell ref="B19:E19"/>
    <mergeCell ref="A9:E9"/>
    <mergeCell ref="A4:Q4"/>
    <mergeCell ref="A3:Q3"/>
    <mergeCell ref="B20:E20"/>
    <mergeCell ref="A6:E6"/>
    <mergeCell ref="B33:E33"/>
    <mergeCell ref="B34:E34"/>
    <mergeCell ref="B39:E39"/>
    <mergeCell ref="B53:E53"/>
    <mergeCell ref="B40:E40"/>
    <mergeCell ref="B43:E43"/>
    <mergeCell ref="B44:E44"/>
    <mergeCell ref="A50:E50"/>
    <mergeCell ref="B52:E52"/>
    <mergeCell ref="A37:E37"/>
    <mergeCell ref="A67:E67"/>
    <mergeCell ref="B63:E63"/>
    <mergeCell ref="B74:E74"/>
    <mergeCell ref="B77:E77"/>
    <mergeCell ref="B78:E78"/>
    <mergeCell ref="B56:E56"/>
    <mergeCell ref="B57:E57"/>
    <mergeCell ref="A61:E61"/>
    <mergeCell ref="B94:E94"/>
    <mergeCell ref="B81:E81"/>
    <mergeCell ref="B82:E82"/>
    <mergeCell ref="B85:E85"/>
    <mergeCell ref="B86:E86"/>
    <mergeCell ref="B89:E89"/>
    <mergeCell ref="B90:E90"/>
    <mergeCell ref="B93:E93"/>
    <mergeCell ref="B73:E73"/>
    <mergeCell ref="B62:E62"/>
    <mergeCell ref="B69:E69"/>
    <mergeCell ref="B70:E70"/>
    <mergeCell ref="B64:E64"/>
  </mergeCells>
  <phoneticPr fontId="6" type="noConversion"/>
  <printOptions horizontalCentered="1" verticalCentered="1"/>
  <pageMargins left="0.15" right="0.15" top="0" bottom="0" header="0.5" footer="0.5"/>
  <pageSetup scale="74" fitToHeight="2" orientation="portrait" horizontalDpi="300" verticalDpi="300" r:id="rId1"/>
  <rowBreaks count="1" manualBreakCount="1">
    <brk id="83"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30" zoomScaleNormal="130" zoomScalePageLayoutView="130" workbookViewId="0">
      <selection activeCell="H1" sqref="H1:P1"/>
    </sheetView>
  </sheetViews>
  <sheetFormatPr defaultColWidth="11.42578125" defaultRowHeight="12.75"/>
  <cols>
    <col min="1" max="1" width="13.28515625" customWidth="1"/>
    <col min="2" max="2" width="7.85546875" customWidth="1"/>
    <col min="3" max="3" width="9.85546875" customWidth="1"/>
    <col min="4" max="4" width="0.85546875" hidden="1" customWidth="1"/>
    <col min="5" max="5" width="6.85546875" customWidth="1"/>
    <col min="6" max="6" width="6.28515625" customWidth="1"/>
    <col min="7" max="7" width="0.140625" hidden="1" customWidth="1"/>
    <col min="8" max="8" width="6.28515625" customWidth="1"/>
    <col min="9" max="9" width="0.140625" hidden="1" customWidth="1"/>
    <col min="10" max="10" width="10.28515625" customWidth="1"/>
    <col min="11" max="11" width="0.140625" hidden="1" customWidth="1"/>
    <col min="12" max="12" width="10.28515625" customWidth="1"/>
    <col min="13" max="13" width="2.42578125" hidden="1" customWidth="1"/>
    <col min="14" max="14" width="10.28515625" customWidth="1"/>
    <col min="15" max="15" width="0.7109375" hidden="1" customWidth="1"/>
    <col min="16" max="16" width="10.28515625" customWidth="1"/>
  </cols>
  <sheetData>
    <row r="1" spans="1:16" ht="14.1" customHeight="1">
      <c r="A1" s="527" t="s">
        <v>222</v>
      </c>
      <c r="B1" s="527"/>
      <c r="C1" s="527"/>
      <c r="D1" s="527"/>
      <c r="E1" s="527"/>
      <c r="F1" s="527"/>
      <c r="G1" s="304"/>
      <c r="H1" s="528"/>
      <c r="I1" s="528"/>
      <c r="J1" s="528"/>
      <c r="K1" s="528"/>
      <c r="L1" s="528"/>
      <c r="M1" s="528"/>
      <c r="N1" s="528"/>
      <c r="O1" s="528"/>
      <c r="P1" s="528"/>
    </row>
    <row r="2" spans="1:16" ht="9.75" customHeight="1" thickBot="1">
      <c r="A2" s="529"/>
      <c r="B2" s="529"/>
      <c r="C2" s="529"/>
      <c r="D2" s="529"/>
      <c r="E2" s="529"/>
      <c r="F2" s="529"/>
      <c r="G2" s="529"/>
      <c r="H2" s="529"/>
      <c r="I2" s="529"/>
      <c r="J2" s="529"/>
      <c r="K2" s="529"/>
      <c r="L2" s="529"/>
      <c r="M2" s="529"/>
      <c r="N2" s="529"/>
      <c r="O2" s="529"/>
      <c r="P2" s="529"/>
    </row>
    <row r="3" spans="1:16" ht="14.1" customHeight="1" thickTop="1">
      <c r="A3" s="530" t="s">
        <v>223</v>
      </c>
      <c r="B3" s="530"/>
      <c r="C3" s="530"/>
      <c r="D3" s="530"/>
      <c r="E3" s="530"/>
      <c r="F3" s="530"/>
      <c r="G3" s="530"/>
      <c r="H3" s="530"/>
      <c r="I3" s="530"/>
      <c r="J3" s="531"/>
      <c r="K3" s="518" t="s">
        <v>224</v>
      </c>
      <c r="L3" s="520"/>
      <c r="M3" s="518" t="s">
        <v>225</v>
      </c>
      <c r="N3" s="519"/>
      <c r="O3" s="520"/>
      <c r="P3" s="356"/>
    </row>
    <row r="4" spans="1:16" ht="14.1" customHeight="1">
      <c r="A4" s="532" t="s">
        <v>226</v>
      </c>
      <c r="B4" s="532"/>
      <c r="C4" s="532"/>
      <c r="D4" s="532"/>
      <c r="E4" s="532"/>
      <c r="F4" s="532"/>
      <c r="G4" s="532"/>
      <c r="H4" s="532"/>
      <c r="I4" s="532"/>
      <c r="J4" s="533"/>
      <c r="K4" s="521"/>
      <c r="L4" s="523"/>
      <c r="M4" s="521"/>
      <c r="N4" s="522"/>
      <c r="O4" s="523"/>
      <c r="P4" s="357"/>
    </row>
    <row r="5" spans="1:16">
      <c r="A5" s="534" t="s">
        <v>227</v>
      </c>
      <c r="B5" s="534"/>
      <c r="C5" s="534"/>
      <c r="D5" s="535"/>
      <c r="E5" s="536" t="s">
        <v>228</v>
      </c>
      <c r="F5" s="537"/>
      <c r="G5" s="537"/>
      <c r="H5" s="537"/>
      <c r="I5" s="538"/>
      <c r="J5" s="363"/>
      <c r="K5" s="539" t="s">
        <v>229</v>
      </c>
      <c r="L5" s="540"/>
      <c r="M5" s="540"/>
      <c r="N5" s="540"/>
      <c r="O5" s="540"/>
      <c r="P5" s="541"/>
    </row>
    <row r="6" spans="1:16">
      <c r="A6" s="542" t="s">
        <v>230</v>
      </c>
      <c r="B6" s="543"/>
      <c r="C6" s="542" t="s">
        <v>231</v>
      </c>
      <c r="D6" s="543"/>
      <c r="E6" s="288" t="s">
        <v>232</v>
      </c>
      <c r="F6" s="558" t="s">
        <v>233</v>
      </c>
      <c r="G6" s="543"/>
      <c r="H6" s="558" t="s">
        <v>234</v>
      </c>
      <c r="I6" s="543"/>
      <c r="J6" s="288" t="s">
        <v>235</v>
      </c>
      <c r="K6" s="561" t="s">
        <v>236</v>
      </c>
      <c r="L6" s="562"/>
      <c r="M6" s="561" t="s">
        <v>237</v>
      </c>
      <c r="N6" s="527"/>
      <c r="O6" s="562"/>
      <c r="P6" s="546" t="s">
        <v>83</v>
      </c>
    </row>
    <row r="7" spans="1:16">
      <c r="A7" s="544"/>
      <c r="B7" s="545"/>
      <c r="C7" s="544" t="s">
        <v>238</v>
      </c>
      <c r="D7" s="545"/>
      <c r="E7" s="290" t="s">
        <v>239</v>
      </c>
      <c r="F7" s="559" t="s">
        <v>239</v>
      </c>
      <c r="G7" s="545"/>
      <c r="H7" s="559" t="s">
        <v>239</v>
      </c>
      <c r="I7" s="545"/>
      <c r="J7" s="290" t="s">
        <v>236</v>
      </c>
      <c r="K7" s="559" t="s">
        <v>240</v>
      </c>
      <c r="L7" s="545"/>
      <c r="M7" s="559" t="s">
        <v>241</v>
      </c>
      <c r="N7" s="544"/>
      <c r="O7" s="545"/>
      <c r="P7" s="547"/>
    </row>
    <row r="8" spans="1:16" ht="15" customHeight="1">
      <c r="A8" s="548" t="str">
        <f>IF('Personnel Worksheet 5 años'!A10="",'Personnel Worksheet (1)'!A9,'Personnel Worksheet 5 años'!A10)</f>
        <v>1</v>
      </c>
      <c r="B8" s="549"/>
      <c r="C8" s="558" t="s">
        <v>242</v>
      </c>
      <c r="D8" s="543"/>
      <c r="E8" s="552">
        <f>IF('Personnel Worksheet 5 años'!I10=" ",'Personnel Worksheet (1)'!I9,'Personnel Worksheet 5 años'!I10)</f>
        <v>0</v>
      </c>
      <c r="F8" s="554" t="str">
        <f>IF('Personnel Worksheet 5 años'!J10=" ",'Personnel Worksheet (1)'!J9,'Personnel Worksheet 5 años'!J10)</f>
        <v/>
      </c>
      <c r="G8" s="555"/>
      <c r="H8" s="554" t="str">
        <f>IF('Personnel Worksheet 5 años'!K10=" ",'Personnel Worksheet (1)'!K9,'Personnel Worksheet 5 años'!K10)</f>
        <v/>
      </c>
      <c r="I8" s="555"/>
      <c r="J8" s="560">
        <f>IF('Personnel Worksheet 5 años'!G10=0,'Personnel Worksheet (1)'!G9,'Personnel Worksheet 5 años'!G10)</f>
        <v>0</v>
      </c>
      <c r="K8" s="560">
        <f>IF('Personnel Worksheet 5 años'!O10=0,'Personnel Worksheet (1)'!O9,'Personnel Worksheet 5 años'!O10)</f>
        <v>0</v>
      </c>
      <c r="L8" s="560"/>
      <c r="M8" s="560">
        <f>IF('Personnel Worksheet 5 años'!Z10=0,'Personnel Worksheet (1)'!Z9,'Personnel Worksheet 5 años'!Z10)</f>
        <v>0</v>
      </c>
      <c r="N8" s="560"/>
      <c r="O8" s="560"/>
      <c r="P8" s="560">
        <f>IF('Personnel Worksheet 5 años'!AA10=0,'Personnel Worksheet (1)'!AA9,'Personnel Worksheet 5 años'!AA10)</f>
        <v>0</v>
      </c>
    </row>
    <row r="9" spans="1:16" ht="15" customHeight="1">
      <c r="A9" s="550"/>
      <c r="B9" s="551"/>
      <c r="C9" s="559"/>
      <c r="D9" s="545"/>
      <c r="E9" s="553"/>
      <c r="F9" s="556"/>
      <c r="G9" s="557"/>
      <c r="H9" s="556"/>
      <c r="I9" s="557"/>
      <c r="J9" s="560"/>
      <c r="K9" s="560"/>
      <c r="L9" s="560"/>
      <c r="M9" s="560"/>
      <c r="N9" s="560"/>
      <c r="O9" s="560"/>
      <c r="P9" s="560"/>
    </row>
    <row r="10" spans="1:16" ht="30" customHeight="1">
      <c r="A10" s="534" t="str">
        <f>IF('Personnel Worksheet 5 años'!A11="",'Personnel Worksheet (1)'!A10,'Personnel Worksheet 5 años'!A11)</f>
        <v>2</v>
      </c>
      <c r="B10" s="535"/>
      <c r="C10" s="563">
        <f>IF('Personnel Worksheet 5 años'!B11="",'Personnel Worksheet (1)'!B10,'Personnel Worksheet 5 años'!B11)</f>
        <v>0</v>
      </c>
      <c r="D10" s="553"/>
      <c r="E10" s="340">
        <f>IF('Personnel Worksheet 5 años'!I11=" ",'Personnel Worksheet (1)'!I10,'Personnel Worksheet 5 años'!I11)</f>
        <v>0</v>
      </c>
      <c r="F10" s="564" t="str">
        <f>IF('Personnel Worksheet 5 años'!J11=" ",'Personnel Worksheet (1)'!J10,'Personnel Worksheet 5 años'!J11)</f>
        <v/>
      </c>
      <c r="G10" s="565"/>
      <c r="H10" s="564" t="str">
        <f>IF('Personnel Worksheet 5 años'!K11=" ",'Personnel Worksheet (1)'!K10,'Personnel Worksheet 5 años'!K11)</f>
        <v/>
      </c>
      <c r="I10" s="565"/>
      <c r="J10" s="354">
        <f>IF('Personnel Worksheet 5 años'!G11=0,'Personnel Worksheet (1)'!G10,'Personnel Worksheet 5 años'!G11)</f>
        <v>0</v>
      </c>
      <c r="K10" s="560">
        <f>IF('Personnel Worksheet 5 años'!O11=0,'Personnel Worksheet (1)'!O10,'Personnel Worksheet 5 años'!O11)</f>
        <v>0</v>
      </c>
      <c r="L10" s="560"/>
      <c r="M10" s="566">
        <f>IF('Personnel Worksheet 5 años'!Z11=0,'Personnel Worksheet (1)'!Z10,'Personnel Worksheet 5 años'!Z11)</f>
        <v>0</v>
      </c>
      <c r="N10" s="566"/>
      <c r="O10" s="566"/>
      <c r="P10" s="354">
        <f>IF('Personnel Worksheet 5 años'!AA11=0,'Personnel Worksheet (1)'!AA10,'Personnel Worksheet 5 años'!AA11)</f>
        <v>0</v>
      </c>
    </row>
    <row r="11" spans="1:16" ht="30" customHeight="1">
      <c r="A11" s="534" t="str">
        <f>IF('Personnel Worksheet 5 años'!A12="",'Personnel Worksheet (1)'!A11,'Personnel Worksheet 5 años'!A12)</f>
        <v>3</v>
      </c>
      <c r="B11" s="535"/>
      <c r="C11" s="563">
        <f>IF('Personnel Worksheet 5 años'!B12="",'Personnel Worksheet (1)'!B11,'Personnel Worksheet 5 años'!B12)</f>
        <v>0</v>
      </c>
      <c r="D11" s="553"/>
      <c r="E11" s="340">
        <f>IF('Personnel Worksheet 5 años'!I12=" ",'Personnel Worksheet (1)'!I11,'Personnel Worksheet 5 años'!I12)</f>
        <v>0</v>
      </c>
      <c r="F11" s="564" t="str">
        <f>IF('Personnel Worksheet 5 años'!J12=" ",'Personnel Worksheet (1)'!J11,'Personnel Worksheet 5 años'!J12)</f>
        <v/>
      </c>
      <c r="G11" s="565"/>
      <c r="H11" s="564" t="str">
        <f>IF('Personnel Worksheet 5 años'!K12=" ",'Personnel Worksheet (1)'!K11,'Personnel Worksheet 5 años'!K12)</f>
        <v/>
      </c>
      <c r="I11" s="565"/>
      <c r="J11" s="354">
        <f>IF('Personnel Worksheet 5 años'!G12=0,'Personnel Worksheet (1)'!G11,'Personnel Worksheet 5 años'!G12)</f>
        <v>0</v>
      </c>
      <c r="K11" s="560">
        <f>IF('Personnel Worksheet 5 años'!O12=0,'Personnel Worksheet (1)'!O11,'Personnel Worksheet 5 años'!O12)</f>
        <v>0</v>
      </c>
      <c r="L11" s="560"/>
      <c r="M11" s="566">
        <f>IF('Personnel Worksheet 5 años'!Z12=0,'Personnel Worksheet (1)'!Z11,'Personnel Worksheet 5 años'!Z12)</f>
        <v>0</v>
      </c>
      <c r="N11" s="566"/>
      <c r="O11" s="566"/>
      <c r="P11" s="354">
        <f>IF('Personnel Worksheet 5 años'!AA12=0,'Personnel Worksheet (1)'!AA11,'Personnel Worksheet 5 años'!AA12)</f>
        <v>0</v>
      </c>
    </row>
    <row r="12" spans="1:16" ht="30" customHeight="1">
      <c r="A12" s="534" t="str">
        <f>IF('Personnel Worksheet 5 años'!A13="",'Personnel Worksheet (1)'!A12,'Personnel Worksheet 5 años'!A13)</f>
        <v>4</v>
      </c>
      <c r="B12" s="535"/>
      <c r="C12" s="563">
        <f>IF('Personnel Worksheet 5 años'!B13="",'Personnel Worksheet (1)'!B12,'Personnel Worksheet 5 años'!B13)</f>
        <v>0</v>
      </c>
      <c r="D12" s="553"/>
      <c r="E12" s="340">
        <f>IF('Personnel Worksheet 5 años'!I13=" ",'Personnel Worksheet (1)'!I12,'Personnel Worksheet 5 años'!I13)</f>
        <v>0</v>
      </c>
      <c r="F12" s="564" t="str">
        <f>IF('Personnel Worksheet 5 años'!J13=" ",'Personnel Worksheet (1)'!J12,'Personnel Worksheet 5 años'!J13)</f>
        <v/>
      </c>
      <c r="G12" s="565"/>
      <c r="H12" s="564" t="str">
        <f>IF('Personnel Worksheet 5 años'!K13=" ",'Personnel Worksheet (1)'!K12,'Personnel Worksheet 5 años'!K13)</f>
        <v/>
      </c>
      <c r="I12" s="565"/>
      <c r="J12" s="354">
        <f>IF('Personnel Worksheet 5 años'!G13=0,'Personnel Worksheet (1)'!G12,'Personnel Worksheet 5 años'!G13)</f>
        <v>0</v>
      </c>
      <c r="K12" s="560">
        <f>IF('Personnel Worksheet 5 años'!O13=0,'Personnel Worksheet (1)'!O12,'Personnel Worksheet 5 años'!O13)</f>
        <v>0</v>
      </c>
      <c r="L12" s="560"/>
      <c r="M12" s="566">
        <f>IF('Personnel Worksheet 5 años'!Z13=0,'Personnel Worksheet (1)'!Z12,'Personnel Worksheet 5 años'!Z13)</f>
        <v>0</v>
      </c>
      <c r="N12" s="566"/>
      <c r="O12" s="566"/>
      <c r="P12" s="354">
        <f>IF('Personnel Worksheet 5 años'!AA13=0,'Personnel Worksheet (1)'!AA12,'Personnel Worksheet 5 años'!AA13)</f>
        <v>0</v>
      </c>
    </row>
    <row r="13" spans="1:16" ht="30" customHeight="1">
      <c r="A13" s="534" t="str">
        <f>IF('Personnel Worksheet 5 años'!A14="",'Personnel Worksheet (1)'!A13,'Personnel Worksheet 5 años'!A14)</f>
        <v>5</v>
      </c>
      <c r="B13" s="535"/>
      <c r="C13" s="563">
        <f>IF('Personnel Worksheet 5 años'!B14="",'Personnel Worksheet (1)'!B13,'Personnel Worksheet 5 años'!B14)</f>
        <v>0</v>
      </c>
      <c r="D13" s="553"/>
      <c r="E13" s="340">
        <f>IF('Personnel Worksheet 5 años'!I14=" ",'Personnel Worksheet (1)'!I13,'Personnel Worksheet 5 años'!I14)</f>
        <v>0</v>
      </c>
      <c r="F13" s="340" t="str">
        <f>IF('Personnel Worksheet 5 años'!J14=" ",'Personnel Worksheet (1)'!J13,'Personnel Worksheet 5 años'!J14)</f>
        <v/>
      </c>
      <c r="G13" s="341" t="str">
        <f>IF('Personnel Worksheet 5 años'!K14=" ",'Personnel Worksheet (1)'!K13,'Personnel Worksheet 5 años'!K14)</f>
        <v/>
      </c>
      <c r="H13" s="564" t="str">
        <f>IF('Personnel Worksheet 5 años'!K14=" ",'Personnel Worksheet (1)'!K13,'Personnel Worksheet 5 años'!K14)</f>
        <v/>
      </c>
      <c r="I13" s="565"/>
      <c r="J13" s="354">
        <f>IF('Personnel Worksheet 5 años'!G14=0,'Personnel Worksheet (1)'!G13,'Personnel Worksheet 5 años'!G14)</f>
        <v>0</v>
      </c>
      <c r="K13" s="560">
        <f>IF('Personnel Worksheet 5 años'!O14=0,'Personnel Worksheet (1)'!O13,'Personnel Worksheet 5 años'!O14)</f>
        <v>0</v>
      </c>
      <c r="L13" s="560"/>
      <c r="M13" s="566">
        <f>IF('Personnel Worksheet 5 años'!Z14=0,'Personnel Worksheet (1)'!Z13,'Personnel Worksheet 5 años'!Z14)</f>
        <v>0</v>
      </c>
      <c r="N13" s="566"/>
      <c r="O13" s="566"/>
      <c r="P13" s="354">
        <f>IF('Personnel Worksheet 5 años'!AA14=0,'Personnel Worksheet (1)'!AA13,'Personnel Worksheet 5 años'!AA14)</f>
        <v>0</v>
      </c>
    </row>
    <row r="14" spans="1:16" ht="30" customHeight="1">
      <c r="A14" s="534" t="str">
        <f>IF('Personnel Worksheet 5 años'!A15="",'Personnel Worksheet (1)'!A14,'Personnel Worksheet 5 años'!A15)</f>
        <v>6</v>
      </c>
      <c r="B14" s="535"/>
      <c r="C14" s="563">
        <f>IF('Personnel Worksheet 5 años'!B15="",'Personnel Worksheet (1)'!B14,'Personnel Worksheet 5 años'!B15)</f>
        <v>0</v>
      </c>
      <c r="D14" s="553"/>
      <c r="E14" s="340">
        <f>IF('Personnel Worksheet 5 años'!I15=" ",'Personnel Worksheet (1)'!I14,'Personnel Worksheet 5 años'!I15)</f>
        <v>0</v>
      </c>
      <c r="F14" s="564" t="str">
        <f>IF('Personnel Worksheet 5 años'!J15=" ",'Personnel Worksheet (1)'!J14,'Personnel Worksheet 5 años'!J15)</f>
        <v/>
      </c>
      <c r="G14" s="565"/>
      <c r="H14" s="564" t="str">
        <f>IF('Personnel Worksheet 5 años'!K15=" ",'Personnel Worksheet (1)'!K14,'Personnel Worksheet 5 años'!K15)</f>
        <v/>
      </c>
      <c r="I14" s="565"/>
      <c r="J14" s="354">
        <f>IF('Personnel Worksheet 5 años'!G15=0,'Personnel Worksheet (1)'!G14,'Personnel Worksheet 5 años'!G15)</f>
        <v>0</v>
      </c>
      <c r="K14" s="560">
        <f>IF('Personnel Worksheet 5 años'!O15=0,'Personnel Worksheet (1)'!O14,'Personnel Worksheet 5 años'!O15)</f>
        <v>0</v>
      </c>
      <c r="L14" s="560"/>
      <c r="M14" s="566">
        <f>IF('Personnel Worksheet 5 años'!Z15=0,'Personnel Worksheet (1)'!Z14,'Personnel Worksheet 5 años'!Z15)</f>
        <v>0</v>
      </c>
      <c r="N14" s="566"/>
      <c r="O14" s="566"/>
      <c r="P14" s="354">
        <f>IF('Personnel Worksheet 5 años'!AA15=0,'Personnel Worksheet (1)'!AA14,'Personnel Worksheet 5 años'!AA15)</f>
        <v>0</v>
      </c>
    </row>
    <row r="15" spans="1:16" ht="30" customHeight="1" thickBot="1">
      <c r="A15" s="548" t="str">
        <f>IF('Personnel Worksheet 5 años'!A16="",'Personnel Worksheet (1)'!A15,'Personnel Worksheet 5 años'!A16)</f>
        <v>7</v>
      </c>
      <c r="B15" s="549"/>
      <c r="C15" s="543">
        <f>IF('Personnel Worksheet 5 años'!B16="",'Personnel Worksheet (1)'!B15,'Personnel Worksheet 5 años'!B16)</f>
        <v>0</v>
      </c>
      <c r="D15" s="546"/>
      <c r="E15" s="353">
        <f>IF('Personnel Worksheet 5 años'!I16=" ",'Personnel Worksheet (1)'!I15,'Personnel Worksheet 5 años'!I16)</f>
        <v>0</v>
      </c>
      <c r="F15" s="554" t="str">
        <f>IF('Personnel Worksheet 5 años'!J16=" ",'Personnel Worksheet (1)'!J15,'Personnel Worksheet 5 años'!J16)</f>
        <v/>
      </c>
      <c r="G15" s="555"/>
      <c r="H15" s="554" t="str">
        <f>IF('Personnel Worksheet 5 años'!K16=" ",'Personnel Worksheet (1)'!K15,'Personnel Worksheet 5 años'!K16)</f>
        <v/>
      </c>
      <c r="I15" s="555"/>
      <c r="J15" s="355">
        <f>IF('Personnel Worksheet 5 años'!G16=0,'Personnel Worksheet (1)'!G15,'Personnel Worksheet 5 años'!G16)</f>
        <v>0</v>
      </c>
      <c r="K15" s="567">
        <f>IF('Personnel Worksheet 5 años'!O16=0,'Personnel Worksheet (1)'!O15,'Personnel Worksheet 5 años'!O16)</f>
        <v>0</v>
      </c>
      <c r="L15" s="567"/>
      <c r="M15" s="566">
        <f>IF('Personnel Worksheet 5 años'!Z16=0,'Personnel Worksheet (1)'!Z15,'Personnel Worksheet 5 años'!Z16)</f>
        <v>0</v>
      </c>
      <c r="N15" s="566"/>
      <c r="O15" s="566"/>
      <c r="P15" s="362">
        <f>IF('Personnel Worksheet 5 años'!AA16=0,'Personnel Worksheet (1)'!AA15,'Personnel Worksheet 5 años'!AA16)</f>
        <v>0</v>
      </c>
    </row>
    <row r="16" spans="1:16" ht="30" customHeight="1" thickBot="1">
      <c r="A16" s="568" t="s">
        <v>243</v>
      </c>
      <c r="B16" s="569"/>
      <c r="C16" s="569"/>
      <c r="D16" s="569"/>
      <c r="E16" s="569"/>
      <c r="F16" s="569"/>
      <c r="G16" s="569"/>
      <c r="H16" s="569"/>
      <c r="I16" s="569"/>
      <c r="J16" s="570"/>
      <c r="K16" s="524">
        <f>IF('Personnel Worksheet 5 años'!O51=0,'Personnel Worksheet (1)'!O50,'Personnel Worksheet 5 años'!O51)</f>
        <v>0</v>
      </c>
      <c r="L16" s="525"/>
      <c r="M16" s="524">
        <f>IF('Personnel Worksheet 5 años'!Z51=0,'Personnel Worksheet (1)'!Z50,'Personnel Worksheet 5 años'!Z51)</f>
        <v>0</v>
      </c>
      <c r="N16" s="526"/>
      <c r="O16" s="525"/>
      <c r="P16" s="365">
        <f>IF('Personnel Worksheet 5 años'!AA51=0,'Personnel Worksheet (1)'!AA50,'Personnel Worksheet 5 años'!AA51)</f>
        <v>0</v>
      </c>
    </row>
    <row r="17" spans="1:16">
      <c r="A17" s="577" t="s">
        <v>143</v>
      </c>
      <c r="B17" s="577"/>
      <c r="C17" s="577"/>
      <c r="D17" s="577"/>
      <c r="E17" s="577"/>
      <c r="F17" s="577"/>
      <c r="G17" s="577"/>
      <c r="H17" s="577"/>
      <c r="I17" s="577"/>
      <c r="J17" s="577"/>
      <c r="K17" s="577"/>
      <c r="L17" s="577"/>
      <c r="M17" s="577"/>
      <c r="N17" s="577"/>
      <c r="O17" s="578"/>
      <c r="P17" s="579">
        <f>'Detailed Budget Worksheet'!$G$13</f>
        <v>0</v>
      </c>
    </row>
    <row r="18" spans="1:16">
      <c r="A18" s="575"/>
      <c r="B18" s="575"/>
      <c r="C18" s="575"/>
      <c r="D18" s="575"/>
      <c r="E18" s="575"/>
      <c r="F18" s="575"/>
      <c r="G18" s="575"/>
      <c r="H18" s="575"/>
      <c r="I18" s="575"/>
      <c r="J18" s="575"/>
      <c r="K18" s="575"/>
      <c r="L18" s="575"/>
      <c r="M18" s="575"/>
      <c r="N18" s="575"/>
      <c r="O18" s="576"/>
      <c r="P18" s="580"/>
    </row>
    <row r="19" spans="1:16">
      <c r="A19" s="573" t="s">
        <v>244</v>
      </c>
      <c r="B19" s="573"/>
      <c r="C19" s="573"/>
      <c r="D19" s="573"/>
      <c r="E19" s="573"/>
      <c r="F19" s="573"/>
      <c r="G19" s="573"/>
      <c r="H19" s="573"/>
      <c r="I19" s="573"/>
      <c r="J19" s="573"/>
      <c r="K19" s="573"/>
      <c r="L19" s="573"/>
      <c r="M19" s="573"/>
      <c r="N19" s="573"/>
      <c r="O19" s="574"/>
      <c r="P19" s="571">
        <f>'Detailed Budget Worksheet'!$G$21</f>
        <v>0</v>
      </c>
    </row>
    <row r="20" spans="1:16" ht="36" customHeight="1">
      <c r="A20" s="575"/>
      <c r="B20" s="575"/>
      <c r="C20" s="575"/>
      <c r="D20" s="575"/>
      <c r="E20" s="575"/>
      <c r="F20" s="575"/>
      <c r="G20" s="575"/>
      <c r="H20" s="575"/>
      <c r="I20" s="575"/>
      <c r="J20" s="575"/>
      <c r="K20" s="575"/>
      <c r="L20" s="575"/>
      <c r="M20" s="575"/>
      <c r="N20" s="575"/>
      <c r="O20" s="576"/>
      <c r="P20" s="572"/>
    </row>
    <row r="21" spans="1:16">
      <c r="A21" s="573" t="s">
        <v>245</v>
      </c>
      <c r="B21" s="573"/>
      <c r="C21" s="573"/>
      <c r="D21" s="573"/>
      <c r="E21" s="573"/>
      <c r="F21" s="573"/>
      <c r="G21" s="573"/>
      <c r="H21" s="573"/>
      <c r="I21" s="573"/>
      <c r="J21" s="573"/>
      <c r="K21" s="573"/>
      <c r="L21" s="573"/>
      <c r="M21" s="573"/>
      <c r="N21" s="573"/>
      <c r="O21" s="574"/>
      <c r="P21" s="571">
        <f>'Detailed Budget Worksheet'!$G$35</f>
        <v>0</v>
      </c>
    </row>
    <row r="22" spans="1:16" ht="36" customHeight="1">
      <c r="A22" s="575"/>
      <c r="B22" s="575"/>
      <c r="C22" s="575"/>
      <c r="D22" s="575"/>
      <c r="E22" s="575"/>
      <c r="F22" s="575"/>
      <c r="G22" s="575"/>
      <c r="H22" s="575"/>
      <c r="I22" s="575"/>
      <c r="J22" s="575"/>
      <c r="K22" s="575"/>
      <c r="L22" s="575"/>
      <c r="M22" s="575"/>
      <c r="N22" s="575"/>
      <c r="O22" s="576"/>
      <c r="P22" s="572"/>
    </row>
    <row r="23" spans="1:16">
      <c r="A23" s="573" t="s">
        <v>157</v>
      </c>
      <c r="B23" s="573"/>
      <c r="C23" s="573"/>
      <c r="D23" s="573"/>
      <c r="E23" s="573"/>
      <c r="F23" s="573"/>
      <c r="G23" s="573"/>
      <c r="H23" s="573"/>
      <c r="I23" s="573"/>
      <c r="J23" s="573"/>
      <c r="K23" s="573"/>
      <c r="L23" s="573"/>
      <c r="M23" s="573"/>
      <c r="N23" s="573"/>
      <c r="O23" s="574"/>
      <c r="P23" s="581">
        <f>'Detailed Budget Worksheet'!$G$46</f>
        <v>0</v>
      </c>
    </row>
    <row r="24" spans="1:16">
      <c r="A24" s="575"/>
      <c r="B24" s="575"/>
      <c r="C24" s="575"/>
      <c r="D24" s="575"/>
      <c r="E24" s="575"/>
      <c r="F24" s="575"/>
      <c r="G24" s="575"/>
      <c r="H24" s="575"/>
      <c r="I24" s="575"/>
      <c r="J24" s="575"/>
      <c r="K24" s="575"/>
      <c r="L24" s="575"/>
      <c r="M24" s="575"/>
      <c r="N24" s="575"/>
      <c r="O24" s="576"/>
      <c r="P24" s="580"/>
    </row>
    <row r="25" spans="1:16" ht="16.5" customHeight="1">
      <c r="A25" s="574" t="s">
        <v>161</v>
      </c>
      <c r="B25" s="583" t="s">
        <v>246</v>
      </c>
      <c r="C25" s="584"/>
      <c r="D25" s="585"/>
      <c r="E25" s="585"/>
      <c r="F25" s="585"/>
      <c r="G25" s="585"/>
      <c r="H25" s="585"/>
      <c r="I25" s="585"/>
      <c r="J25" s="585"/>
      <c r="K25" s="585"/>
      <c r="L25" s="585"/>
      <c r="M25" s="585"/>
      <c r="N25" s="585"/>
      <c r="O25" s="586"/>
      <c r="P25" s="354">
        <f>'Detailed Budget Worksheet'!$G$54</f>
        <v>0</v>
      </c>
    </row>
    <row r="26" spans="1:16" ht="16.5" customHeight="1">
      <c r="A26" s="582"/>
      <c r="B26" s="583" t="s">
        <v>247</v>
      </c>
      <c r="C26" s="584"/>
      <c r="D26" s="585"/>
      <c r="E26" s="585"/>
      <c r="F26" s="585"/>
      <c r="G26" s="585"/>
      <c r="H26" s="585"/>
      <c r="I26" s="585"/>
      <c r="J26" s="585"/>
      <c r="K26" s="585"/>
      <c r="L26" s="585"/>
      <c r="M26" s="585"/>
      <c r="N26" s="585"/>
      <c r="O26" s="586"/>
      <c r="P26" s="354">
        <f>'Detailed Budget Worksheet'!$G$58</f>
        <v>0</v>
      </c>
    </row>
    <row r="27" spans="1:16">
      <c r="A27" s="573" t="s">
        <v>248</v>
      </c>
      <c r="B27" s="573"/>
      <c r="C27" s="573"/>
      <c r="D27" s="573"/>
      <c r="E27" s="573"/>
      <c r="F27" s="573"/>
      <c r="G27" s="573"/>
      <c r="H27" s="573"/>
      <c r="I27" s="573"/>
      <c r="J27" s="573"/>
      <c r="K27" s="573"/>
      <c r="L27" s="573"/>
      <c r="M27" s="573"/>
      <c r="N27" s="573"/>
      <c r="O27" s="574"/>
      <c r="P27" s="581">
        <f>'Detailed Budget Worksheet'!$G$65</f>
        <v>0</v>
      </c>
    </row>
    <row r="28" spans="1:16">
      <c r="A28" s="575"/>
      <c r="B28" s="575"/>
      <c r="C28" s="575"/>
      <c r="D28" s="575"/>
      <c r="E28" s="575"/>
      <c r="F28" s="575"/>
      <c r="G28" s="575"/>
      <c r="H28" s="575"/>
      <c r="I28" s="575"/>
      <c r="J28" s="575"/>
      <c r="K28" s="575"/>
      <c r="L28" s="575"/>
      <c r="M28" s="575"/>
      <c r="N28" s="575"/>
      <c r="O28" s="576"/>
      <c r="P28" s="580"/>
    </row>
    <row r="29" spans="1:16">
      <c r="A29" s="577" t="s">
        <v>249</v>
      </c>
      <c r="B29" s="577"/>
      <c r="C29" s="577"/>
      <c r="D29" s="577"/>
      <c r="E29" s="577"/>
      <c r="F29" s="577"/>
      <c r="G29" s="577"/>
      <c r="H29" s="577"/>
      <c r="I29" s="577"/>
      <c r="J29" s="577"/>
      <c r="K29" s="577"/>
      <c r="L29" s="577"/>
      <c r="M29" s="577"/>
      <c r="N29" s="577"/>
      <c r="O29" s="578"/>
      <c r="P29" s="571">
        <f>'Detailed Budget Worksheet'!$G$110</f>
        <v>0</v>
      </c>
    </row>
    <row r="30" spans="1:16" ht="36" customHeight="1">
      <c r="A30" s="575"/>
      <c r="B30" s="575"/>
      <c r="C30" s="575"/>
      <c r="D30" s="575"/>
      <c r="E30" s="575"/>
      <c r="F30" s="575"/>
      <c r="G30" s="575"/>
      <c r="H30" s="575"/>
      <c r="I30" s="575"/>
      <c r="J30" s="575"/>
      <c r="K30" s="575"/>
      <c r="L30" s="575"/>
      <c r="M30" s="575"/>
      <c r="N30" s="575"/>
      <c r="O30" s="576"/>
      <c r="P30" s="572"/>
    </row>
    <row r="31" spans="1:16" ht="18" customHeight="1" thickBot="1">
      <c r="A31" s="587" t="s">
        <v>250</v>
      </c>
      <c r="B31" s="587"/>
      <c r="C31" s="587"/>
      <c r="D31" s="587"/>
      <c r="E31" s="587"/>
      <c r="F31" s="587"/>
      <c r="G31" s="587"/>
      <c r="H31" s="588"/>
      <c r="I31" s="589" t="s">
        <v>179</v>
      </c>
      <c r="J31" s="590"/>
      <c r="K31" s="590"/>
      <c r="L31" s="590"/>
      <c r="M31" s="590"/>
      <c r="N31" s="591"/>
      <c r="O31" s="291"/>
      <c r="P31" s="358">
        <f>'Detailed Budget Worksheet'!$G$118</f>
        <v>0</v>
      </c>
    </row>
    <row r="32" spans="1:16" ht="24" customHeight="1" thickBot="1">
      <c r="A32" s="594" t="s">
        <v>251</v>
      </c>
      <c r="B32" s="594"/>
      <c r="C32" s="594"/>
      <c r="D32" s="594"/>
      <c r="E32" s="594"/>
      <c r="F32" s="594"/>
      <c r="G32" s="594"/>
      <c r="H32" s="594"/>
      <c r="I32" s="594"/>
      <c r="J32" s="594"/>
      <c r="K32" s="594"/>
      <c r="L32" s="594"/>
      <c r="M32" s="594"/>
      <c r="N32" s="595"/>
      <c r="O32" s="360"/>
      <c r="P32" s="361">
        <f>'Detailed Budget Worksheet'!$G$121</f>
        <v>0</v>
      </c>
    </row>
    <row r="33" spans="1:16" ht="16.5" customHeight="1" thickBot="1">
      <c r="A33" s="587" t="s">
        <v>250</v>
      </c>
      <c r="B33" s="587"/>
      <c r="C33" s="587"/>
      <c r="D33" s="587"/>
      <c r="E33" s="587"/>
      <c r="F33" s="587"/>
      <c r="G33" s="587"/>
      <c r="H33" s="588"/>
      <c r="I33" s="596" t="s">
        <v>252</v>
      </c>
      <c r="J33" s="597"/>
      <c r="K33" s="597"/>
      <c r="L33" s="597"/>
      <c r="M33" s="597"/>
      <c r="N33" s="598"/>
      <c r="O33" s="293"/>
      <c r="P33" s="359">
        <f>'Detailed Budget Worksheet'!$G$119</f>
        <v>0</v>
      </c>
    </row>
    <row r="34" spans="1:16" ht="23.25" customHeight="1" thickBot="1">
      <c r="A34" s="592" t="s">
        <v>253</v>
      </c>
      <c r="B34" s="592"/>
      <c r="C34" s="592"/>
      <c r="D34" s="592"/>
      <c r="E34" s="592"/>
      <c r="F34" s="592"/>
      <c r="G34" s="592"/>
      <c r="H34" s="592"/>
      <c r="I34" s="592"/>
      <c r="J34" s="592"/>
      <c r="K34" s="592"/>
      <c r="L34" s="592"/>
      <c r="M34" s="592"/>
      <c r="N34" s="593"/>
      <c r="O34" s="292"/>
      <c r="P34" s="361">
        <f>'Detailed Budget Worksheet'!$G$122</f>
        <v>0</v>
      </c>
    </row>
    <row r="35" spans="1:16" ht="13.5" thickTop="1">
      <c r="A35" s="368" t="s">
        <v>254</v>
      </c>
      <c r="B35" s="368"/>
      <c r="C35" s="368"/>
      <c r="D35" s="368"/>
      <c r="E35" s="368"/>
      <c r="F35" s="387"/>
      <c r="L35" s="1"/>
      <c r="M35" s="1"/>
      <c r="N35" s="367" t="s">
        <v>255</v>
      </c>
    </row>
    <row r="36" spans="1:16">
      <c r="M36" s="294"/>
      <c r="N36" s="174" t="s">
        <v>256</v>
      </c>
      <c r="O36" s="152"/>
      <c r="P36" s="152"/>
    </row>
  </sheetData>
  <sheetProtection password="CF7A" sheet="1" selectLockedCells="1"/>
  <mergeCells count="100">
    <mergeCell ref="A34:N34"/>
    <mergeCell ref="A32:N32"/>
    <mergeCell ref="A33:H33"/>
    <mergeCell ref="I33:N33"/>
    <mergeCell ref="A30:O30"/>
    <mergeCell ref="P29:P30"/>
    <mergeCell ref="A31:H31"/>
    <mergeCell ref="I31:N31"/>
    <mergeCell ref="A27:O27"/>
    <mergeCell ref="A28:O28"/>
    <mergeCell ref="P27:P28"/>
    <mergeCell ref="A29:O29"/>
    <mergeCell ref="P23:P24"/>
    <mergeCell ref="A25:A26"/>
    <mergeCell ref="B25:C25"/>
    <mergeCell ref="D25:O25"/>
    <mergeCell ref="B26:C26"/>
    <mergeCell ref="D26:O26"/>
    <mergeCell ref="A23:O23"/>
    <mergeCell ref="A24:O24"/>
    <mergeCell ref="P19:P20"/>
    <mergeCell ref="A21:O21"/>
    <mergeCell ref="A22:O22"/>
    <mergeCell ref="P21:P22"/>
    <mergeCell ref="A17:O17"/>
    <mergeCell ref="A18:O18"/>
    <mergeCell ref="P17:P18"/>
    <mergeCell ref="A19:O19"/>
    <mergeCell ref="A20:O20"/>
    <mergeCell ref="K15:L15"/>
    <mergeCell ref="M15:O15"/>
    <mergeCell ref="A16:J16"/>
    <mergeCell ref="A15:B15"/>
    <mergeCell ref="C15:D15"/>
    <mergeCell ref="H15:I15"/>
    <mergeCell ref="F15:G15"/>
    <mergeCell ref="K14:L14"/>
    <mergeCell ref="M14:O14"/>
    <mergeCell ref="A13:B13"/>
    <mergeCell ref="C13:D13"/>
    <mergeCell ref="A14:B14"/>
    <mergeCell ref="C14:D14"/>
    <mergeCell ref="H14:I14"/>
    <mergeCell ref="H13:I13"/>
    <mergeCell ref="K13:L13"/>
    <mergeCell ref="M13:O13"/>
    <mergeCell ref="F14:G14"/>
    <mergeCell ref="K12:L12"/>
    <mergeCell ref="M12:O12"/>
    <mergeCell ref="K10:L10"/>
    <mergeCell ref="M10:O10"/>
    <mergeCell ref="F11:G11"/>
    <mergeCell ref="F12:G12"/>
    <mergeCell ref="F10:G10"/>
    <mergeCell ref="K11:L11"/>
    <mergeCell ref="M11:O11"/>
    <mergeCell ref="A10:B10"/>
    <mergeCell ref="C10:D10"/>
    <mergeCell ref="H10:I10"/>
    <mergeCell ref="A12:B12"/>
    <mergeCell ref="C12:D12"/>
    <mergeCell ref="H12:I12"/>
    <mergeCell ref="A11:B11"/>
    <mergeCell ref="C11:D11"/>
    <mergeCell ref="H11:I11"/>
    <mergeCell ref="J8:J9"/>
    <mergeCell ref="K8:L9"/>
    <mergeCell ref="M8:O9"/>
    <mergeCell ref="P8:P9"/>
    <mergeCell ref="K6:L6"/>
    <mergeCell ref="K7:L7"/>
    <mergeCell ref="M6:O6"/>
    <mergeCell ref="M7:O7"/>
    <mergeCell ref="A8:B9"/>
    <mergeCell ref="E8:E9"/>
    <mergeCell ref="F8:G9"/>
    <mergeCell ref="H8:I9"/>
    <mergeCell ref="C6:D6"/>
    <mergeCell ref="C7:D7"/>
    <mergeCell ref="F6:G6"/>
    <mergeCell ref="F7:G7"/>
    <mergeCell ref="H6:I6"/>
    <mergeCell ref="H7:I7"/>
    <mergeCell ref="C8:D9"/>
    <mergeCell ref="M3:O3"/>
    <mergeCell ref="M4:O4"/>
    <mergeCell ref="K16:L16"/>
    <mergeCell ref="M16:O16"/>
    <mergeCell ref="A1:F1"/>
    <mergeCell ref="H1:P1"/>
    <mergeCell ref="A2:P2"/>
    <mergeCell ref="A3:J3"/>
    <mergeCell ref="A4:J4"/>
    <mergeCell ref="K3:L3"/>
    <mergeCell ref="A5:D5"/>
    <mergeCell ref="E5:I5"/>
    <mergeCell ref="K5:P5"/>
    <mergeCell ref="A6:B7"/>
    <mergeCell ref="P6:P7"/>
    <mergeCell ref="K4:L4"/>
  </mergeCells>
  <phoneticPr fontId="6" type="noConversion"/>
  <pageMargins left="0.47" right="0.34" top="0.43" bottom="0.72" header="0.23" footer="0.5"/>
  <pageSetup orientation="portrait" horizontalDpi="300" verticalDpi="30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30" zoomScaleNormal="130" zoomScaleSheetLayoutView="78" zoomScalePageLayoutView="130" workbookViewId="0">
      <selection activeCell="A20" sqref="A20:O20"/>
    </sheetView>
  </sheetViews>
  <sheetFormatPr defaultColWidth="11.42578125" defaultRowHeight="12.75"/>
  <cols>
    <col min="1" max="1" width="13.28515625" customWidth="1"/>
    <col min="2" max="2" width="7.85546875" customWidth="1"/>
    <col min="3" max="3" width="9.85546875" customWidth="1"/>
    <col min="4" max="4" width="4.85546875" hidden="1" customWidth="1"/>
    <col min="5" max="5" width="6.7109375" customWidth="1"/>
    <col min="6" max="6" width="6.28515625" customWidth="1"/>
    <col min="7" max="7" width="0.140625" hidden="1" customWidth="1"/>
    <col min="8" max="8" width="6.140625" customWidth="1"/>
    <col min="9" max="9" width="0.42578125" hidden="1" customWidth="1"/>
    <col min="10" max="10" width="10.140625" customWidth="1"/>
    <col min="11" max="11" width="2.140625" hidden="1" customWidth="1"/>
    <col min="12" max="12" width="10.28515625" customWidth="1"/>
    <col min="13" max="13" width="2.7109375" hidden="1" customWidth="1"/>
    <col min="14" max="14" width="10.140625" customWidth="1"/>
    <col min="15" max="15" width="0.85546875" hidden="1" customWidth="1"/>
    <col min="16" max="16" width="10.140625" customWidth="1"/>
  </cols>
  <sheetData>
    <row r="1" spans="1:16" ht="14.1" customHeight="1">
      <c r="A1" s="527" t="s">
        <v>222</v>
      </c>
      <c r="B1" s="527"/>
      <c r="C1" s="527"/>
      <c r="D1" s="527"/>
      <c r="E1" s="527"/>
      <c r="F1" s="527"/>
      <c r="G1" s="304"/>
      <c r="H1" s="528"/>
      <c r="I1" s="528"/>
      <c r="J1" s="528"/>
      <c r="K1" s="528"/>
      <c r="L1" s="528"/>
      <c r="M1" s="528"/>
      <c r="N1" s="528"/>
      <c r="O1" s="528"/>
      <c r="P1" s="528"/>
    </row>
    <row r="2" spans="1:16" ht="9.75" customHeight="1" thickBot="1">
      <c r="A2" s="529"/>
      <c r="B2" s="529"/>
      <c r="C2" s="529"/>
      <c r="D2" s="529"/>
      <c r="E2" s="529"/>
      <c r="F2" s="529"/>
      <c r="G2" s="529"/>
      <c r="H2" s="529"/>
      <c r="I2" s="529"/>
      <c r="J2" s="529"/>
      <c r="K2" s="529"/>
      <c r="L2" s="529"/>
      <c r="M2" s="529"/>
      <c r="N2" s="529"/>
      <c r="O2" s="529"/>
      <c r="P2" s="529"/>
    </row>
    <row r="3" spans="1:16" ht="14.1" customHeight="1" thickTop="1">
      <c r="A3" s="530" t="s">
        <v>223</v>
      </c>
      <c r="B3" s="530"/>
      <c r="C3" s="530"/>
      <c r="D3" s="530"/>
      <c r="E3" s="530"/>
      <c r="F3" s="530"/>
      <c r="G3" s="530"/>
      <c r="H3" s="530"/>
      <c r="I3" s="530"/>
      <c r="J3" s="531"/>
      <c r="K3" s="518" t="s">
        <v>224</v>
      </c>
      <c r="L3" s="520"/>
      <c r="M3" s="351" t="s">
        <v>225</v>
      </c>
      <c r="N3" s="351" t="s">
        <v>225</v>
      </c>
      <c r="O3" s="364"/>
      <c r="P3" s="356"/>
    </row>
    <row r="4" spans="1:16" ht="14.1" customHeight="1">
      <c r="A4" s="532" t="s">
        <v>226</v>
      </c>
      <c r="B4" s="532"/>
      <c r="C4" s="532"/>
      <c r="D4" s="532"/>
      <c r="E4" s="532"/>
      <c r="F4" s="532"/>
      <c r="G4" s="532"/>
      <c r="H4" s="532"/>
      <c r="I4" s="532"/>
      <c r="J4" s="533"/>
      <c r="K4" s="600"/>
      <c r="L4" s="601"/>
      <c r="M4" s="600"/>
      <c r="N4" s="602"/>
      <c r="O4" s="601"/>
      <c r="P4" s="357"/>
    </row>
    <row r="5" spans="1:16">
      <c r="A5" s="534" t="s">
        <v>227</v>
      </c>
      <c r="B5" s="534"/>
      <c r="C5" s="534"/>
      <c r="D5" s="535"/>
      <c r="E5" s="536" t="s">
        <v>228</v>
      </c>
      <c r="F5" s="537"/>
      <c r="G5" s="537"/>
      <c r="H5" s="537"/>
      <c r="I5" s="538"/>
      <c r="J5" s="363"/>
      <c r="K5" s="539" t="s">
        <v>229</v>
      </c>
      <c r="L5" s="540"/>
      <c r="M5" s="540"/>
      <c r="N5" s="540"/>
      <c r="O5" s="540"/>
      <c r="P5" s="541"/>
    </row>
    <row r="6" spans="1:16">
      <c r="A6" s="542" t="s">
        <v>230</v>
      </c>
      <c r="B6" s="543"/>
      <c r="C6" s="542" t="s">
        <v>231</v>
      </c>
      <c r="D6" s="543"/>
      <c r="E6" s="288" t="s">
        <v>232</v>
      </c>
      <c r="F6" s="558" t="s">
        <v>233</v>
      </c>
      <c r="G6" s="543"/>
      <c r="H6" s="558" t="s">
        <v>234</v>
      </c>
      <c r="I6" s="543"/>
      <c r="J6" s="288" t="s">
        <v>235</v>
      </c>
      <c r="K6" s="561" t="s">
        <v>236</v>
      </c>
      <c r="L6" s="562"/>
      <c r="M6" s="561" t="s">
        <v>237</v>
      </c>
      <c r="N6" s="527"/>
      <c r="O6" s="562"/>
      <c r="P6" s="546" t="s">
        <v>83</v>
      </c>
    </row>
    <row r="7" spans="1:16">
      <c r="A7" s="544"/>
      <c r="B7" s="545"/>
      <c r="C7" s="544" t="s">
        <v>238</v>
      </c>
      <c r="D7" s="545"/>
      <c r="E7" s="290" t="s">
        <v>239</v>
      </c>
      <c r="F7" s="559" t="s">
        <v>239</v>
      </c>
      <c r="G7" s="545"/>
      <c r="H7" s="559" t="s">
        <v>239</v>
      </c>
      <c r="I7" s="545"/>
      <c r="J7" s="290" t="s">
        <v>236</v>
      </c>
      <c r="K7" s="559" t="s">
        <v>240</v>
      </c>
      <c r="L7" s="545"/>
      <c r="M7" s="559" t="s">
        <v>241</v>
      </c>
      <c r="N7" s="544"/>
      <c r="O7" s="545"/>
      <c r="P7" s="547"/>
    </row>
    <row r="8" spans="1:16" ht="15" customHeight="1">
      <c r="A8" s="605" t="str">
        <f>IF('Personnel Worksheet 5 años'!A17="",'Personnel Worksheet (1)'!A16,'Personnel Worksheet 5 años'!A17)</f>
        <v>8</v>
      </c>
      <c r="B8" s="606"/>
      <c r="C8" s="558">
        <f>IF('Personnel Worksheet 5 años'!B17="",'Personnel Worksheet (1)'!B16,'Personnel Worksheet 5 años'!B17)</f>
        <v>0</v>
      </c>
      <c r="D8" s="543"/>
      <c r="E8" s="552">
        <f>IF('Personnel Worksheet 5 años'!I17=" ",'Personnel Worksheet (1)'!I16,'Personnel Worksheet 5 años'!I17)</f>
        <v>0</v>
      </c>
      <c r="F8" s="554" t="str">
        <f>IF('Personnel Worksheet 5 años'!J17=" ",'Personnel Worksheet (1)'!J16,'Personnel Worksheet 5 años'!J17)</f>
        <v/>
      </c>
      <c r="G8" s="555"/>
      <c r="H8" s="554" t="str">
        <f>IF('Personnel Worksheet 5 años'!K17=" ",'Personnel Worksheet (1)'!K16,'Personnel Worksheet 5 años'!K17)</f>
        <v/>
      </c>
      <c r="I8" s="555"/>
      <c r="J8" s="560">
        <f>IF('Personnel Worksheet 5 años'!G17=0,'Personnel Worksheet (1)'!G16,'Personnel Worksheet 5 años'!G17)</f>
        <v>0</v>
      </c>
      <c r="K8" s="560">
        <f>IF('Personnel Worksheet 5 años'!O17=0,'Personnel Worksheet (1)'!O16,'Personnel Worksheet 5 años'!O17)</f>
        <v>0</v>
      </c>
      <c r="L8" s="560"/>
      <c r="M8" s="560">
        <f>IF('Personnel Worksheet 5 años'!Z17=0,'Personnel Worksheet (1)'!Z16,'Personnel Worksheet 5 años'!Z17)</f>
        <v>0</v>
      </c>
      <c r="N8" s="560"/>
      <c r="O8" s="560"/>
      <c r="P8" s="560">
        <f>IF('Personnel Worksheet 5 años'!AA17=0,'Personnel Worksheet (1)'!AA16,'Personnel Worksheet 5 años'!AA17)</f>
        <v>0</v>
      </c>
    </row>
    <row r="9" spans="1:16" ht="15" customHeight="1">
      <c r="A9" s="607"/>
      <c r="B9" s="608"/>
      <c r="C9" s="559"/>
      <c r="D9" s="545"/>
      <c r="E9" s="552"/>
      <c r="F9" s="556"/>
      <c r="G9" s="557"/>
      <c r="H9" s="556"/>
      <c r="I9" s="557"/>
      <c r="J9" s="560"/>
      <c r="K9" s="560"/>
      <c r="L9" s="560"/>
      <c r="M9" s="560"/>
      <c r="N9" s="560"/>
      <c r="O9" s="560"/>
      <c r="P9" s="560"/>
    </row>
    <row r="10" spans="1:16" ht="30" customHeight="1">
      <c r="A10" s="603" t="str">
        <f>IF('Personnel Worksheet 5 años'!A18="",'Personnel Worksheet (1)'!A17,'Personnel Worksheet 5 años'!A18)</f>
        <v>9</v>
      </c>
      <c r="B10" s="604"/>
      <c r="C10" s="563">
        <f>IF('Personnel Worksheet 5 años'!B18="",'Personnel Worksheet (1)'!B17,'Personnel Worksheet 5 años'!B18)</f>
        <v>0</v>
      </c>
      <c r="D10" s="553"/>
      <c r="E10" s="340">
        <f>IF('Personnel Worksheet 5 años'!I18=" ",'Personnel Worksheet (1)'!I17,'Personnel Worksheet 5 años'!I18)</f>
        <v>0</v>
      </c>
      <c r="F10" s="564" t="str">
        <f>IF('Personnel Worksheet 5 años'!J18=" ",'Personnel Worksheet (1)'!J17,'Personnel Worksheet 5 años'!J18)</f>
        <v/>
      </c>
      <c r="G10" s="565"/>
      <c r="H10" s="564" t="str">
        <f>IF('Personnel Worksheet 5 años'!K18=" ",'Personnel Worksheet (1)'!K17,'Personnel Worksheet 5 años'!K18)</f>
        <v/>
      </c>
      <c r="I10" s="565"/>
      <c r="J10" s="354">
        <f>IF('Personnel Worksheet 5 años'!G18=0,'Personnel Worksheet (1)'!G17,'Personnel Worksheet 5 años'!G18)</f>
        <v>0</v>
      </c>
      <c r="K10" s="560">
        <f>IF('Personnel Worksheet 5 años'!O18=0,'Personnel Worksheet (1)'!O17,'Personnel Worksheet 5 años'!O18)</f>
        <v>0</v>
      </c>
      <c r="L10" s="560"/>
      <c r="M10" s="566">
        <f>IF('Personnel Worksheet 5 años'!Z18=0,'Personnel Worksheet (1)'!Z17,'Personnel Worksheet 5 años'!Z18)</f>
        <v>0</v>
      </c>
      <c r="N10" s="566"/>
      <c r="O10" s="566"/>
      <c r="P10" s="354">
        <f>IF('Personnel Worksheet 5 años'!AA18=0,'Personnel Worksheet (1)'!AA17,'Personnel Worksheet 5 años'!AA18)</f>
        <v>0</v>
      </c>
    </row>
    <row r="11" spans="1:16" ht="30" customHeight="1">
      <c r="A11" s="603" t="str">
        <f>IF('Personnel Worksheet 5 años'!A19="",'Personnel Worksheet (1)'!A18,'Personnel Worksheet 5 años'!A19)</f>
        <v>10</v>
      </c>
      <c r="B11" s="604"/>
      <c r="C11" s="563">
        <f>IF('Personnel Worksheet 5 años'!B19="",'Personnel Worksheet (1)'!B18,'Personnel Worksheet 5 años'!B19)</f>
        <v>0</v>
      </c>
      <c r="D11" s="553"/>
      <c r="E11" s="340">
        <f>IF('Personnel Worksheet 5 años'!I19=" ",'Personnel Worksheet (1)'!I18,'Personnel Worksheet 5 años'!I19)</f>
        <v>0</v>
      </c>
      <c r="F11" s="564" t="str">
        <f>IF('Personnel Worksheet 5 años'!J19=" ",'Personnel Worksheet (1)'!J18,'Personnel Worksheet 5 años'!J19)</f>
        <v/>
      </c>
      <c r="G11" s="565"/>
      <c r="H11" s="564" t="str">
        <f>IF('Personnel Worksheet 5 años'!K19=" ",'Personnel Worksheet (1)'!K18,'Personnel Worksheet 5 años'!K19)</f>
        <v/>
      </c>
      <c r="I11" s="565"/>
      <c r="J11" s="354">
        <f>IF('Personnel Worksheet 5 años'!G19=0,'Personnel Worksheet (1)'!G18,'Personnel Worksheet 5 años'!G19)</f>
        <v>0</v>
      </c>
      <c r="K11" s="560">
        <f>IF('Personnel Worksheet 5 años'!O19=0,'Personnel Worksheet (1)'!O18,'Personnel Worksheet 5 años'!O19)</f>
        <v>0</v>
      </c>
      <c r="L11" s="560"/>
      <c r="M11" s="566">
        <f>IF('Personnel Worksheet 5 años'!Z19=0,'Personnel Worksheet (1)'!Z18,'Personnel Worksheet 5 años'!Z19)</f>
        <v>0</v>
      </c>
      <c r="N11" s="566"/>
      <c r="O11" s="566"/>
      <c r="P11" s="354">
        <f>IF('Personnel Worksheet 5 años'!AA19=0,'Personnel Worksheet (1)'!AA18,'Personnel Worksheet 5 años'!AA19)</f>
        <v>0</v>
      </c>
    </row>
    <row r="12" spans="1:16" ht="30" customHeight="1">
      <c r="A12" s="603" t="str">
        <f>IF('Personnel Worksheet 5 años'!A20="",'Personnel Worksheet (1)'!A19,'Personnel Worksheet 5 años'!A20)</f>
        <v>11</v>
      </c>
      <c r="B12" s="604"/>
      <c r="C12" s="563">
        <f>IF('Personnel Worksheet 5 años'!B20="",'Personnel Worksheet (1)'!B19,'Personnel Worksheet 5 años'!B20)</f>
        <v>0</v>
      </c>
      <c r="D12" s="553"/>
      <c r="E12" s="340">
        <f>IF('Personnel Worksheet 5 años'!I20=" ",'Personnel Worksheet (1)'!I19,'Personnel Worksheet 5 años'!I20)</f>
        <v>0</v>
      </c>
      <c r="F12" s="564" t="str">
        <f>IF('Personnel Worksheet 5 años'!J20=" ",'Personnel Worksheet (1)'!J19,'Personnel Worksheet 5 años'!J20)</f>
        <v/>
      </c>
      <c r="G12" s="565"/>
      <c r="H12" s="564" t="str">
        <f>IF('Personnel Worksheet 5 años'!K20=" ",'Personnel Worksheet (1)'!K19,'Personnel Worksheet 5 años'!K20)</f>
        <v/>
      </c>
      <c r="I12" s="565"/>
      <c r="J12" s="354">
        <f>IF('Personnel Worksheet 5 años'!G20=0,'Personnel Worksheet (1)'!G19,'Personnel Worksheet 5 años'!G20)</f>
        <v>0</v>
      </c>
      <c r="K12" s="560">
        <f>IF('Personnel Worksheet 5 años'!O20=0,'Personnel Worksheet (1)'!O19,'Personnel Worksheet 5 años'!O20)</f>
        <v>0</v>
      </c>
      <c r="L12" s="560"/>
      <c r="M12" s="566">
        <f>IF('Personnel Worksheet 5 años'!Z20=0,'Personnel Worksheet (1)'!Z19,'Personnel Worksheet 5 años'!Z20)</f>
        <v>0</v>
      </c>
      <c r="N12" s="566"/>
      <c r="O12" s="566"/>
      <c r="P12" s="354">
        <f>IF('Personnel Worksheet 5 años'!AA20=0,'Personnel Worksheet (1)'!AA19,'Personnel Worksheet 5 años'!AA20)</f>
        <v>0</v>
      </c>
    </row>
    <row r="13" spans="1:16" ht="30" customHeight="1">
      <c r="A13" s="603">
        <f>IF('Personnel Worksheet 5 años'!A21="",'Personnel Worksheet (1)'!A20,'Personnel Worksheet 5 años'!A21)</f>
        <v>12</v>
      </c>
      <c r="B13" s="604"/>
      <c r="C13" s="563">
        <f>IF('Personnel Worksheet 5 años'!B21="",'Personnel Worksheet (1)'!B20,'Personnel Worksheet 5 años'!B21)</f>
        <v>0</v>
      </c>
      <c r="D13" s="553"/>
      <c r="E13" s="340">
        <f>IF('Personnel Worksheet 5 años'!I21=" ",'Personnel Worksheet (1)'!I20,'Personnel Worksheet 5 años'!I21)</f>
        <v>0</v>
      </c>
      <c r="F13" s="564" t="str">
        <f>IF('Personnel Worksheet 5 años'!J21=" ",'Personnel Worksheet (1)'!J20,'Personnel Worksheet 5 años'!J21)</f>
        <v/>
      </c>
      <c r="G13" s="565"/>
      <c r="H13" s="564" t="str">
        <f>IF('Personnel Worksheet 5 años'!K21=" ",'Personnel Worksheet (1)'!K20,'Personnel Worksheet 5 años'!K21)</f>
        <v/>
      </c>
      <c r="I13" s="565"/>
      <c r="J13" s="354">
        <f>IF('Personnel Worksheet 5 años'!G21=0,'Personnel Worksheet (1)'!G20,'Personnel Worksheet 5 años'!G21)</f>
        <v>0</v>
      </c>
      <c r="K13" s="560">
        <f>IF('Personnel Worksheet 5 años'!O21=0,'Personnel Worksheet (1)'!O20,'Personnel Worksheet 5 años'!O21)</f>
        <v>0</v>
      </c>
      <c r="L13" s="560"/>
      <c r="M13" s="566">
        <f>IF('Personnel Worksheet 5 años'!Z21=0,'Personnel Worksheet (1)'!Z20,'Personnel Worksheet 5 años'!Z21)</f>
        <v>0</v>
      </c>
      <c r="N13" s="566"/>
      <c r="O13" s="566"/>
      <c r="P13" s="354">
        <f>IF('Personnel Worksheet 5 años'!AA21=0,'Personnel Worksheet (1)'!AA20,'Personnel Worksheet 5 años'!AA21)</f>
        <v>0</v>
      </c>
    </row>
    <row r="14" spans="1:16" ht="30" customHeight="1">
      <c r="A14" s="603">
        <f>IF('Personnel Worksheet 5 años'!A22="",'Personnel Worksheet (1)'!A21,'Personnel Worksheet 5 años'!A22)</f>
        <v>13</v>
      </c>
      <c r="B14" s="604"/>
      <c r="C14" s="563">
        <f>IF('Personnel Worksheet 5 años'!B22="",'Personnel Worksheet (1)'!B21,'Personnel Worksheet 5 años'!B22)</f>
        <v>0</v>
      </c>
      <c r="D14" s="553"/>
      <c r="E14" s="340">
        <f>IF('Personnel Worksheet 5 años'!I22=" ",'Personnel Worksheet (1)'!I21,'Personnel Worksheet 5 años'!I22)</f>
        <v>0</v>
      </c>
      <c r="F14" s="564" t="str">
        <f>IF('Personnel Worksheet 5 años'!J22=" ",'Personnel Worksheet (1)'!J21,'Personnel Worksheet 5 años'!J22)</f>
        <v/>
      </c>
      <c r="G14" s="565"/>
      <c r="H14" s="564" t="str">
        <f>IF('Personnel Worksheet 5 años'!K22=" ",'Personnel Worksheet (1)'!K21,'Personnel Worksheet 5 años'!K22)</f>
        <v/>
      </c>
      <c r="I14" s="565"/>
      <c r="J14" s="354">
        <f>IF('Personnel Worksheet 5 años'!G22=0,'Personnel Worksheet (1)'!G21,'Personnel Worksheet 5 años'!G22)</f>
        <v>0</v>
      </c>
      <c r="K14" s="560">
        <f>IF('Personnel Worksheet 5 años'!O22=0,'Personnel Worksheet (1)'!O21,'Personnel Worksheet 5 años'!O22)</f>
        <v>0</v>
      </c>
      <c r="L14" s="560"/>
      <c r="M14" s="566">
        <f>IF('Personnel Worksheet 5 años'!Z22=0,'Personnel Worksheet (1)'!Z21,'Personnel Worksheet 5 años'!Z22)</f>
        <v>0</v>
      </c>
      <c r="N14" s="566"/>
      <c r="O14" s="566"/>
      <c r="P14" s="354">
        <f>IF('Personnel Worksheet 5 años'!AA22=0,'Personnel Worksheet (1)'!AA21,'Personnel Worksheet 5 años'!AA22)</f>
        <v>0</v>
      </c>
    </row>
    <row r="15" spans="1:16" ht="30" customHeight="1" thickBot="1">
      <c r="A15" s="605">
        <f>IF('Personnel Worksheet 5 años'!A23="",'Personnel Worksheet (1)'!A22,'Personnel Worksheet 5 años'!A23)</f>
        <v>14</v>
      </c>
      <c r="B15" s="606"/>
      <c r="C15" s="543">
        <f>IF('Personnel Worksheet 5 años'!B23="",'Personnel Worksheet (1)'!B22,'Personnel Worksheet 5 años'!B23)</f>
        <v>0</v>
      </c>
      <c r="D15" s="546"/>
      <c r="E15" s="353">
        <f>IF('Personnel Worksheet 5 años'!I23=" ",'Personnel Worksheet (1)'!I22,'Personnel Worksheet 5 años'!I23)</f>
        <v>0</v>
      </c>
      <c r="F15" s="554" t="str">
        <f>IF('Personnel Worksheet 5 años'!J23=" ",'Personnel Worksheet (1)'!J22,'Personnel Worksheet 5 años'!J23)</f>
        <v/>
      </c>
      <c r="G15" s="555"/>
      <c r="H15" s="554" t="str">
        <f>IF('Personnel Worksheet 5 años'!K23=" ",'Personnel Worksheet (1)'!K22,'Personnel Worksheet 5 años'!K23)</f>
        <v/>
      </c>
      <c r="I15" s="555"/>
      <c r="J15" s="355">
        <f>IF('Personnel Worksheet 5 años'!G23=0,'Personnel Worksheet (1)'!G22,'Personnel Worksheet 5 años'!G23)</f>
        <v>0</v>
      </c>
      <c r="K15" s="567">
        <f>IF('Personnel Worksheet 5 años'!O23=0,'Personnel Worksheet (1)'!O22,'Personnel Worksheet 5 años'!O23)</f>
        <v>0</v>
      </c>
      <c r="L15" s="567"/>
      <c r="M15" s="566">
        <f>IF('Personnel Worksheet 5 años'!Z23=0,'Personnel Worksheet (1)'!Z22,'Personnel Worksheet 5 años'!Z23)</f>
        <v>0</v>
      </c>
      <c r="N15" s="566"/>
      <c r="O15" s="566"/>
      <c r="P15" s="362">
        <f>IF('Personnel Worksheet 5 años'!AA23=0,'Personnel Worksheet (1)'!AA22,'Personnel Worksheet 5 años'!AA23)</f>
        <v>0</v>
      </c>
    </row>
    <row r="16" spans="1:16" ht="30" customHeight="1" thickBot="1">
      <c r="A16" s="568" t="s">
        <v>243</v>
      </c>
      <c r="B16" s="569"/>
      <c r="C16" s="569"/>
      <c r="D16" s="569"/>
      <c r="E16" s="569"/>
      <c r="F16" s="569"/>
      <c r="G16" s="569"/>
      <c r="H16" s="569"/>
      <c r="I16" s="569"/>
      <c r="J16" s="570"/>
      <c r="K16" s="524">
        <f>SUM(K8:L15)</f>
        <v>0</v>
      </c>
      <c r="L16" s="525"/>
      <c r="M16" s="524">
        <f>SUM(M8:O15)</f>
        <v>0</v>
      </c>
      <c r="N16" s="526"/>
      <c r="O16" s="526"/>
      <c r="P16" s="365">
        <f>SUM(K16:O16)</f>
        <v>0</v>
      </c>
    </row>
    <row r="17" spans="1:16">
      <c r="A17" s="577" t="s">
        <v>143</v>
      </c>
      <c r="B17" s="577"/>
      <c r="C17" s="577"/>
      <c r="D17" s="577"/>
      <c r="E17" s="577"/>
      <c r="F17" s="577"/>
      <c r="G17" s="577"/>
      <c r="H17" s="577"/>
      <c r="I17" s="577"/>
      <c r="J17" s="577"/>
      <c r="K17" s="577"/>
      <c r="L17" s="577"/>
      <c r="M17" s="577"/>
      <c r="N17" s="577"/>
      <c r="O17" s="578"/>
      <c r="P17" s="579">
        <f>'Detailed Budget Worksheet'!$G$13</f>
        <v>0</v>
      </c>
    </row>
    <row r="18" spans="1:16">
      <c r="A18" s="575"/>
      <c r="B18" s="575"/>
      <c r="C18" s="575"/>
      <c r="D18" s="575"/>
      <c r="E18" s="575"/>
      <c r="F18" s="575"/>
      <c r="G18" s="575"/>
      <c r="H18" s="575"/>
      <c r="I18" s="575"/>
      <c r="J18" s="575"/>
      <c r="K18" s="575"/>
      <c r="L18" s="575"/>
      <c r="M18" s="575"/>
      <c r="N18" s="575"/>
      <c r="O18" s="576"/>
      <c r="P18" s="580"/>
    </row>
    <row r="19" spans="1:16">
      <c r="A19" s="573" t="s">
        <v>244</v>
      </c>
      <c r="B19" s="573"/>
      <c r="C19" s="573"/>
      <c r="D19" s="573"/>
      <c r="E19" s="573"/>
      <c r="F19" s="573"/>
      <c r="G19" s="573"/>
      <c r="H19" s="573"/>
      <c r="I19" s="573"/>
      <c r="J19" s="573"/>
      <c r="K19" s="573"/>
      <c r="L19" s="573"/>
      <c r="M19" s="573"/>
      <c r="N19" s="573"/>
      <c r="O19" s="574"/>
      <c r="P19" s="581">
        <f>'Detailed Budget Worksheet'!$G$21</f>
        <v>0</v>
      </c>
    </row>
    <row r="20" spans="1:16" ht="36" customHeight="1">
      <c r="A20" s="575"/>
      <c r="B20" s="575"/>
      <c r="C20" s="575"/>
      <c r="D20" s="575"/>
      <c r="E20" s="575"/>
      <c r="F20" s="575"/>
      <c r="G20" s="575"/>
      <c r="H20" s="575"/>
      <c r="I20" s="575"/>
      <c r="J20" s="575"/>
      <c r="K20" s="575"/>
      <c r="L20" s="575"/>
      <c r="M20" s="575"/>
      <c r="N20" s="575"/>
      <c r="O20" s="576"/>
      <c r="P20" s="580"/>
    </row>
    <row r="21" spans="1:16">
      <c r="A21" s="573" t="s">
        <v>245</v>
      </c>
      <c r="B21" s="573"/>
      <c r="C21" s="573"/>
      <c r="D21" s="573"/>
      <c r="E21" s="573"/>
      <c r="F21" s="573"/>
      <c r="G21" s="573"/>
      <c r="H21" s="573"/>
      <c r="I21" s="573"/>
      <c r="J21" s="573"/>
      <c r="K21" s="573"/>
      <c r="L21" s="573"/>
      <c r="M21" s="573"/>
      <c r="N21" s="573"/>
      <c r="O21" s="574"/>
      <c r="P21" s="581">
        <f>'Detailed Budget Worksheet'!$G$35</f>
        <v>0</v>
      </c>
    </row>
    <row r="22" spans="1:16" ht="36" customHeight="1">
      <c r="A22" s="575"/>
      <c r="B22" s="575"/>
      <c r="C22" s="575"/>
      <c r="D22" s="575"/>
      <c r="E22" s="575"/>
      <c r="F22" s="575"/>
      <c r="G22" s="575"/>
      <c r="H22" s="575"/>
      <c r="I22" s="575"/>
      <c r="J22" s="575"/>
      <c r="K22" s="575"/>
      <c r="L22" s="575"/>
      <c r="M22" s="575"/>
      <c r="N22" s="575"/>
      <c r="O22" s="576"/>
      <c r="P22" s="580"/>
    </row>
    <row r="23" spans="1:16">
      <c r="A23" s="573" t="s">
        <v>157</v>
      </c>
      <c r="B23" s="573"/>
      <c r="C23" s="573"/>
      <c r="D23" s="573"/>
      <c r="E23" s="573"/>
      <c r="F23" s="573"/>
      <c r="G23" s="573"/>
      <c r="H23" s="573"/>
      <c r="I23" s="573"/>
      <c r="J23" s="573"/>
      <c r="K23" s="573"/>
      <c r="L23" s="573"/>
      <c r="M23" s="573"/>
      <c r="N23" s="573"/>
      <c r="O23" s="574"/>
      <c r="P23" s="581">
        <f>'Detailed Budget Worksheet'!$G$46</f>
        <v>0</v>
      </c>
    </row>
    <row r="24" spans="1:16">
      <c r="A24" s="575"/>
      <c r="B24" s="575"/>
      <c r="C24" s="575"/>
      <c r="D24" s="575"/>
      <c r="E24" s="575"/>
      <c r="F24" s="575"/>
      <c r="G24" s="575"/>
      <c r="H24" s="575"/>
      <c r="I24" s="575"/>
      <c r="J24" s="575"/>
      <c r="K24" s="575"/>
      <c r="L24" s="575"/>
      <c r="M24" s="575"/>
      <c r="N24" s="575"/>
      <c r="O24" s="576"/>
      <c r="P24" s="580"/>
    </row>
    <row r="25" spans="1:16" ht="16.5" customHeight="1">
      <c r="A25" s="574" t="s">
        <v>161</v>
      </c>
      <c r="B25" s="583" t="s">
        <v>246</v>
      </c>
      <c r="C25" s="584"/>
      <c r="D25" s="585"/>
      <c r="E25" s="585"/>
      <c r="F25" s="585"/>
      <c r="G25" s="585"/>
      <c r="H25" s="585"/>
      <c r="I25" s="585"/>
      <c r="J25" s="585"/>
      <c r="K25" s="585"/>
      <c r="L25" s="585"/>
      <c r="M25" s="585"/>
      <c r="N25" s="585"/>
      <c r="O25" s="586"/>
      <c r="P25" s="354">
        <f>'Detailed Budget Worksheet'!$G$54</f>
        <v>0</v>
      </c>
    </row>
    <row r="26" spans="1:16" ht="16.5" customHeight="1">
      <c r="A26" s="582"/>
      <c r="B26" s="583" t="s">
        <v>247</v>
      </c>
      <c r="C26" s="584"/>
      <c r="D26" s="585"/>
      <c r="E26" s="585"/>
      <c r="F26" s="585"/>
      <c r="G26" s="585"/>
      <c r="H26" s="585"/>
      <c r="I26" s="585"/>
      <c r="J26" s="585"/>
      <c r="K26" s="585"/>
      <c r="L26" s="585"/>
      <c r="M26" s="585"/>
      <c r="N26" s="585"/>
      <c r="O26" s="586"/>
      <c r="P26" s="354">
        <f>'Detailed Budget Worksheet'!$G$58</f>
        <v>0</v>
      </c>
    </row>
    <row r="27" spans="1:16">
      <c r="A27" s="573" t="s">
        <v>248</v>
      </c>
      <c r="B27" s="573"/>
      <c r="C27" s="573"/>
      <c r="D27" s="573"/>
      <c r="E27" s="573"/>
      <c r="F27" s="573"/>
      <c r="G27" s="573"/>
      <c r="H27" s="573"/>
      <c r="I27" s="573"/>
      <c r="J27" s="573"/>
      <c r="K27" s="573"/>
      <c r="L27" s="573"/>
      <c r="M27" s="573"/>
      <c r="N27" s="573"/>
      <c r="O27" s="574"/>
      <c r="P27" s="581">
        <f>'Detailed Budget Worksheet'!$G$65</f>
        <v>0</v>
      </c>
    </row>
    <row r="28" spans="1:16">
      <c r="A28" s="575"/>
      <c r="B28" s="575"/>
      <c r="C28" s="575"/>
      <c r="D28" s="575"/>
      <c r="E28" s="575"/>
      <c r="F28" s="575"/>
      <c r="G28" s="575"/>
      <c r="H28" s="575"/>
      <c r="I28" s="575"/>
      <c r="J28" s="575"/>
      <c r="K28" s="575"/>
      <c r="L28" s="575"/>
      <c r="M28" s="575"/>
      <c r="N28" s="575"/>
      <c r="O28" s="576"/>
      <c r="P28" s="580"/>
    </row>
    <row r="29" spans="1:16">
      <c r="A29" s="573" t="s">
        <v>249</v>
      </c>
      <c r="B29" s="573"/>
      <c r="C29" s="573"/>
      <c r="D29" s="573"/>
      <c r="E29" s="573"/>
      <c r="F29" s="573"/>
      <c r="G29" s="573"/>
      <c r="H29" s="573"/>
      <c r="I29" s="573"/>
      <c r="J29" s="573"/>
      <c r="K29" s="573"/>
      <c r="L29" s="573"/>
      <c r="M29" s="573"/>
      <c r="N29" s="573"/>
      <c r="O29" s="574"/>
      <c r="P29" s="571">
        <f>'Detailed Budget Worksheet'!$G$110</f>
        <v>0</v>
      </c>
    </row>
    <row r="30" spans="1:16" ht="36" customHeight="1">
      <c r="A30" s="575"/>
      <c r="B30" s="575"/>
      <c r="C30" s="575"/>
      <c r="D30" s="575"/>
      <c r="E30" s="575"/>
      <c r="F30" s="575"/>
      <c r="G30" s="575"/>
      <c r="H30" s="575"/>
      <c r="I30" s="575"/>
      <c r="J30" s="575"/>
      <c r="K30" s="575"/>
      <c r="L30" s="575"/>
      <c r="M30" s="575"/>
      <c r="N30" s="575"/>
      <c r="O30" s="576"/>
      <c r="P30" s="572"/>
    </row>
    <row r="31" spans="1:16" ht="18" customHeight="1" thickBot="1">
      <c r="A31" s="587" t="s">
        <v>250</v>
      </c>
      <c r="B31" s="587"/>
      <c r="C31" s="587"/>
      <c r="D31" s="587"/>
      <c r="E31" s="587"/>
      <c r="F31" s="587"/>
      <c r="G31" s="587"/>
      <c r="H31" s="588"/>
      <c r="I31" s="589" t="s">
        <v>179</v>
      </c>
      <c r="J31" s="590"/>
      <c r="K31" s="590"/>
      <c r="L31" s="590"/>
      <c r="M31" s="590"/>
      <c r="N31" s="591"/>
      <c r="O31" s="291"/>
      <c r="P31" s="358">
        <f>'Detailed Budget Worksheet'!$G$118</f>
        <v>0</v>
      </c>
    </row>
    <row r="32" spans="1:16" ht="24" customHeight="1" thickBot="1">
      <c r="A32" s="594" t="s">
        <v>251</v>
      </c>
      <c r="B32" s="594"/>
      <c r="C32" s="594"/>
      <c r="D32" s="594"/>
      <c r="E32" s="594"/>
      <c r="F32" s="594"/>
      <c r="G32" s="594"/>
      <c r="H32" s="594"/>
      <c r="I32" s="594"/>
      <c r="J32" s="594"/>
      <c r="K32" s="594"/>
      <c r="L32" s="594"/>
      <c r="M32" s="594"/>
      <c r="N32" s="595"/>
      <c r="O32" s="292"/>
      <c r="P32" s="361">
        <f>'Detailed Budget Worksheet'!$G$121</f>
        <v>0</v>
      </c>
    </row>
    <row r="33" spans="1:16" ht="16.5" customHeight="1" thickBot="1">
      <c r="A33" s="587" t="s">
        <v>250</v>
      </c>
      <c r="B33" s="587"/>
      <c r="C33" s="587"/>
      <c r="D33" s="587"/>
      <c r="E33" s="587"/>
      <c r="F33" s="587"/>
      <c r="G33" s="587"/>
      <c r="H33" s="588"/>
      <c r="I33" s="596" t="s">
        <v>252</v>
      </c>
      <c r="J33" s="597"/>
      <c r="K33" s="597"/>
      <c r="L33" s="597"/>
      <c r="M33" s="597"/>
      <c r="N33" s="598"/>
      <c r="O33" s="293"/>
      <c r="P33" s="359">
        <f>'Detailed Budget Worksheet'!$G$119</f>
        <v>0</v>
      </c>
    </row>
    <row r="34" spans="1:16" ht="23.25" customHeight="1" thickBot="1">
      <c r="A34" s="609" t="s">
        <v>253</v>
      </c>
      <c r="B34" s="609"/>
      <c r="C34" s="609"/>
      <c r="D34" s="609"/>
      <c r="E34" s="609"/>
      <c r="F34" s="609"/>
      <c r="G34" s="609"/>
      <c r="H34" s="609"/>
      <c r="I34" s="609"/>
      <c r="J34" s="609"/>
      <c r="K34" s="609"/>
      <c r="L34" s="609"/>
      <c r="M34" s="609"/>
      <c r="N34" s="610"/>
      <c r="O34" s="292"/>
      <c r="P34" s="361">
        <f>'Detailed Budget Worksheet'!$G$122</f>
        <v>0</v>
      </c>
    </row>
    <row r="35" spans="1:16">
      <c r="A35" s="599" t="s">
        <v>257</v>
      </c>
      <c r="B35" s="599"/>
      <c r="C35" s="599"/>
      <c r="D35" s="599"/>
      <c r="E35" s="599"/>
      <c r="F35" s="599"/>
      <c r="H35" s="386"/>
      <c r="M35" s="1" t="s">
        <v>258</v>
      </c>
      <c r="N35" s="1" t="s">
        <v>255</v>
      </c>
    </row>
    <row r="36" spans="1:16">
      <c r="M36" s="294" t="s">
        <v>259</v>
      </c>
      <c r="N36" s="294" t="s">
        <v>256</v>
      </c>
    </row>
  </sheetData>
  <sheetProtection password="CF7A" sheet="1" selectLockedCells="1"/>
  <mergeCells count="101">
    <mergeCell ref="A31:H31"/>
    <mergeCell ref="I31:N31"/>
    <mergeCell ref="A32:N32"/>
    <mergeCell ref="A33:H33"/>
    <mergeCell ref="I33:N33"/>
    <mergeCell ref="A34:N34"/>
    <mergeCell ref="A25:A26"/>
    <mergeCell ref="B25:C25"/>
    <mergeCell ref="D25:O25"/>
    <mergeCell ref="B26:C26"/>
    <mergeCell ref="D26:O26"/>
    <mergeCell ref="A27:O27"/>
    <mergeCell ref="P27:P28"/>
    <mergeCell ref="A28:O28"/>
    <mergeCell ref="A29:O29"/>
    <mergeCell ref="P29:P30"/>
    <mergeCell ref="A30:O30"/>
    <mergeCell ref="A19:O19"/>
    <mergeCell ref="P19:P20"/>
    <mergeCell ref="A20:O20"/>
    <mergeCell ref="A21:O21"/>
    <mergeCell ref="P21:P22"/>
    <mergeCell ref="A22:O22"/>
    <mergeCell ref="A23:O23"/>
    <mergeCell ref="P23:P24"/>
    <mergeCell ref="A24:O24"/>
    <mergeCell ref="A15:B15"/>
    <mergeCell ref="C15:D15"/>
    <mergeCell ref="F15:G15"/>
    <mergeCell ref="H15:I15"/>
    <mergeCell ref="K15:L15"/>
    <mergeCell ref="M15:O15"/>
    <mergeCell ref="A16:J16"/>
    <mergeCell ref="A17:O17"/>
    <mergeCell ref="P17:P18"/>
    <mergeCell ref="A18:O18"/>
    <mergeCell ref="M16:O16"/>
    <mergeCell ref="K16:L16"/>
    <mergeCell ref="A13:B13"/>
    <mergeCell ref="C13:D13"/>
    <mergeCell ref="F13:G13"/>
    <mergeCell ref="H13:I13"/>
    <mergeCell ref="K13:L13"/>
    <mergeCell ref="M13:O13"/>
    <mergeCell ref="A14:B14"/>
    <mergeCell ref="C14:D14"/>
    <mergeCell ref="F14:G14"/>
    <mergeCell ref="H14:I14"/>
    <mergeCell ref="K14:L14"/>
    <mergeCell ref="M14:O14"/>
    <mergeCell ref="A11:B11"/>
    <mergeCell ref="C11:D11"/>
    <mergeCell ref="F11:G11"/>
    <mergeCell ref="H11:I11"/>
    <mergeCell ref="K11:L11"/>
    <mergeCell ref="M11:O11"/>
    <mergeCell ref="A12:B12"/>
    <mergeCell ref="C12:D12"/>
    <mergeCell ref="F12:G12"/>
    <mergeCell ref="H12:I12"/>
    <mergeCell ref="K12:L12"/>
    <mergeCell ref="M12:O12"/>
    <mergeCell ref="P6:P7"/>
    <mergeCell ref="C7:D7"/>
    <mergeCell ref="F7:G7"/>
    <mergeCell ref="H7:I7"/>
    <mergeCell ref="K7:L7"/>
    <mergeCell ref="K8:L9"/>
    <mergeCell ref="M8:O9"/>
    <mergeCell ref="P8:P9"/>
    <mergeCell ref="A10:B10"/>
    <mergeCell ref="C10:D10"/>
    <mergeCell ref="F10:G10"/>
    <mergeCell ref="H10:I10"/>
    <mergeCell ref="K10:L10"/>
    <mergeCell ref="M10:O10"/>
    <mergeCell ref="A8:B9"/>
    <mergeCell ref="A1:F1"/>
    <mergeCell ref="H1:P1"/>
    <mergeCell ref="A35:F35"/>
    <mergeCell ref="A2:P2"/>
    <mergeCell ref="A3:J3"/>
    <mergeCell ref="K3:L3"/>
    <mergeCell ref="A5:D5"/>
    <mergeCell ref="E5:I5"/>
    <mergeCell ref="K5:P5"/>
    <mergeCell ref="A4:J4"/>
    <mergeCell ref="K4:L4"/>
    <mergeCell ref="M4:O4"/>
    <mergeCell ref="M7:O7"/>
    <mergeCell ref="A6:B7"/>
    <mergeCell ref="C6:D6"/>
    <mergeCell ref="F6:G6"/>
    <mergeCell ref="H6:I6"/>
    <mergeCell ref="K6:L6"/>
    <mergeCell ref="M6:O6"/>
    <mergeCell ref="C8:D9"/>
    <mergeCell ref="E8:E9"/>
    <mergeCell ref="F8:G9"/>
    <mergeCell ref="H8:I9"/>
    <mergeCell ref="J8:J9"/>
  </mergeCells>
  <pageMargins left="0.47" right="0.34" top="0.43" bottom="0.72" header="0.23" footer="0.5"/>
  <pageSetup orientation="portrait" horizontalDpi="300" verticalDpi="300"/>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e7c9ccbc-e917-4b7b-a541-45ed9f3fcafc"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922CF9F1332C499BAF61830E46A87D" ma:contentTypeVersion="19" ma:contentTypeDescription="Create a new document." ma:contentTypeScope="" ma:versionID="339919b4baddaada0862e57c90c4aabb">
  <xsd:schema xmlns:xsd="http://www.w3.org/2001/XMLSchema" xmlns:xs="http://www.w3.org/2001/XMLSchema" xmlns:p="http://schemas.microsoft.com/office/2006/metadata/properties" xmlns:ns1="http://schemas.microsoft.com/sharepoint/v3" xmlns:ns3="e7c9ccbc-e917-4b7b-a541-45ed9f3fcafc" xmlns:ns4="68bf5613-ad2c-4962-a94a-ce567b02613f" targetNamespace="http://schemas.microsoft.com/office/2006/metadata/properties" ma:root="true" ma:fieldsID="b907d82aefa63bfe7c2182122c6cb2b6" ns1:_="" ns3:_="" ns4:_="">
    <xsd:import namespace="http://schemas.microsoft.com/sharepoint/v3"/>
    <xsd:import namespace="e7c9ccbc-e917-4b7b-a541-45ed9f3fcafc"/>
    <xsd:import namespace="68bf5613-ad2c-4962-a94a-ce567b02613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SearchProperties" minOccurs="0"/>
                <xsd:element ref="ns3:_activity" minOccurs="0"/>
                <xsd:element ref="ns1:_ip_UnifiedCompliancePolicyProperties" minOccurs="0"/>
                <xsd:element ref="ns1:_ip_UnifiedCompliancePolicyUIAction" minOccurs="0"/>
                <xsd:element ref="ns3:MediaServiceObjectDetectorVersion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c9ccbc-e917-4b7b-a541-45ed9f3fca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bf5613-ad2c-4962-a94a-ce567b02613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09B31D-6E94-4341-9913-FBC46DF5350F}">
  <ds:schemaRefs>
    <ds:schemaRef ds:uri="http://schemas.microsoft.com/sharepoint/v3/contenttype/forms"/>
  </ds:schemaRefs>
</ds:datastoreItem>
</file>

<file path=customXml/itemProps2.xml><?xml version="1.0" encoding="utf-8"?>
<ds:datastoreItem xmlns:ds="http://schemas.openxmlformats.org/officeDocument/2006/customXml" ds:itemID="{1366B541-C9E4-4DAD-8B52-10326F1B8FD9}">
  <ds:schemaRefs>
    <ds:schemaRef ds:uri="http://www.w3.org/XML/1998/namespace"/>
    <ds:schemaRef ds:uri="68bf5613-ad2c-4962-a94a-ce567b02613f"/>
    <ds:schemaRef ds:uri="e7c9ccbc-e917-4b7b-a541-45ed9f3fcafc"/>
    <ds:schemaRef ds:uri="http://purl.org/dc/elements/1.1/"/>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1007C951-C2C5-4E53-A76B-44B1C5E80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c9ccbc-e917-4b7b-a541-45ed9f3fcafc"/>
    <ds:schemaRef ds:uri="68bf5613-ad2c-4962-a94a-ce567b026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Personnel Worksheet 5 años</vt:lpstr>
      <vt:lpstr>Personnel Worksheet (1)</vt:lpstr>
      <vt:lpstr>Personnel Worksheet (2)</vt:lpstr>
      <vt:lpstr>Personnel Worksheet (3)</vt:lpstr>
      <vt:lpstr>Personnel Worksheet (4)</vt:lpstr>
      <vt:lpstr>Personnel Worksheet (5)</vt:lpstr>
      <vt:lpstr>Detailed Budget Worksheet</vt:lpstr>
      <vt:lpstr>NIH-DD</vt:lpstr>
      <vt:lpstr>NIH-DD (2)</vt:lpstr>
      <vt:lpstr>NIH-DD (3)</vt:lpstr>
      <vt:lpstr>NIH-DD (4)</vt:lpstr>
      <vt:lpstr>NIH-DD (5)</vt:lpstr>
      <vt:lpstr>NIH-EE</vt:lpstr>
      <vt:lpstr>Checklist</vt:lpstr>
      <vt:lpstr>Mod Justification</vt:lpstr>
      <vt:lpstr>Checklist!Print_Area</vt:lpstr>
      <vt:lpstr>'Detailed Budget Worksheet'!Print_Area</vt:lpstr>
      <vt:lpstr>'Mod Justification'!Print_Area</vt:lpstr>
      <vt:lpstr>'NIH-DD'!Print_Area</vt:lpstr>
      <vt:lpstr>'NIH-DD (2)'!Print_Area</vt:lpstr>
      <vt:lpstr>'NIH-DD (3)'!Print_Area</vt:lpstr>
      <vt:lpstr>'NIH-DD (4)'!Print_Area</vt:lpstr>
      <vt:lpstr>'NIH-EE'!Print_Area</vt:lpstr>
      <vt:lpstr>'Personnel Worksheet (1)'!Print_Area</vt:lpstr>
      <vt:lpstr>'Personnel Worksheet (2)'!Print_Area</vt:lpstr>
      <vt:lpstr>'Personnel Worksheet (3)'!Print_Area</vt:lpstr>
      <vt:lpstr>'Personnel Worksheet (4)'!Print_Area</vt:lpstr>
      <vt:lpstr>'Personnel Worksheet (5)'!Print_Area</vt:lpstr>
      <vt:lpstr>'Personnel Worksheet 5 años'!Print_Area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L. Cortes Ortiz</dc:creator>
  <cp:keywords/>
  <dc:description/>
  <cp:lastModifiedBy>Carlos R. Camacho</cp:lastModifiedBy>
  <cp:revision/>
  <dcterms:created xsi:type="dcterms:W3CDTF">1999-01-27T14:36:41Z</dcterms:created>
  <dcterms:modified xsi:type="dcterms:W3CDTF">2025-11-05T13:49:44Z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0x01010013922CF9F1332C499BAF61830E46A87D</vt:lpwstr>
  </property>
  <property fmtid="{D5CDD505-2E9C-101B-9397-08002B2CF9AE}" pid="3" name="MSIP_Label_e8623a7f-4aec-4980-abf7-42194908fdf7_Enabled">
    <vt:lpwstr>true</vt:lpwstr>
  </property>
  <property fmtid="{D5CDD505-2E9C-101B-9397-08002B2CF9AE}" pid="4" name="MSIP_Label_e8623a7f-4aec-4980-abf7-42194908fdf7_SetDate">
    <vt:lpwstr>2021-12-17T13:49:18Z</vt:lpwstr>
  </property>
  <property fmtid="{D5CDD505-2E9C-101B-9397-08002B2CF9AE}" pid="5" name="MSIP_Label_e8623a7f-4aec-4980-abf7-42194908fdf7_Method">
    <vt:lpwstr>Privileged</vt:lpwstr>
  </property>
  <property fmtid="{D5CDD505-2E9C-101B-9397-08002B2CF9AE}" pid="6" name="MSIP_Label_e8623a7f-4aec-4980-abf7-42194908fdf7_Name">
    <vt:lpwstr>e8623a7f-4aec-4980-abf7-42194908fdf7</vt:lpwstr>
  </property>
  <property fmtid="{D5CDD505-2E9C-101B-9397-08002B2CF9AE}" pid="7" name="MSIP_Label_e8623a7f-4aec-4980-abf7-42194908fdf7_SiteId">
    <vt:lpwstr>c82f2d55-67d0-4a4a-8820-2f84a18c1cdd</vt:lpwstr>
  </property>
  <property fmtid="{D5CDD505-2E9C-101B-9397-08002B2CF9AE}" pid="8" name="MSIP_Label_e8623a7f-4aec-4980-abf7-42194908fdf7_ActionId">
    <vt:lpwstr>82e191ee-580e-4317-87d4-e9756abe1dad</vt:lpwstr>
  </property>
  <property fmtid="{D5CDD505-2E9C-101B-9397-08002B2CF9AE}" pid="9" name="MSIP_Label_e8623a7f-4aec-4980-abf7-42194908fdf7_ContentBits">
    <vt:lpwstr>0</vt:lpwstr>
  </property>
</Properties>
</file>